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13_ncr:1_{E8E8EF23-CAFE-4C3B-8FA4-DE23623CC4BF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ALL LISTINGS" sheetId="1" r:id="rId1"/>
  </sheets>
  <definedNames>
    <definedName name="_xlnm._FilterDatabase" localSheetId="0" hidden="1">'ALL LISTINGS'!$A$1:$S$91</definedName>
    <definedName name="_xlnm.Print_Area" localSheetId="0">'ALL LISTINGS'!$A$1:$S$91</definedName>
  </definedNames>
  <calcPr calcId="181029"/>
</workbook>
</file>

<file path=xl/calcChain.xml><?xml version="1.0" encoding="utf-8"?>
<calcChain xmlns="http://schemas.openxmlformats.org/spreadsheetml/2006/main">
  <c r="E40" i="1" l="1"/>
  <c r="E39" i="1"/>
  <c r="E38" i="1"/>
  <c r="E36" i="1"/>
  <c r="E34" i="1"/>
  <c r="I67" i="1"/>
  <c r="I75" i="1"/>
  <c r="E88" i="1"/>
  <c r="E87" i="1"/>
  <c r="I66" i="1"/>
  <c r="I65" i="1"/>
  <c r="I88" i="1"/>
  <c r="I13" i="1"/>
  <c r="I31" i="1"/>
  <c r="I64" i="1"/>
  <c r="I85" i="1"/>
  <c r="I61" i="1"/>
  <c r="I60" i="1"/>
  <c r="I54" i="1"/>
  <c r="I53" i="1"/>
  <c r="I52" i="1"/>
  <c r="I51" i="1"/>
  <c r="I82" i="1"/>
  <c r="I47" i="1"/>
  <c r="I44" i="1"/>
  <c r="I30" i="1"/>
  <c r="I12" i="1"/>
  <c r="I16" i="1"/>
  <c r="H11" i="1"/>
  <c r="I8" i="1"/>
</calcChain>
</file>

<file path=xl/sharedStrings.xml><?xml version="1.0" encoding="utf-8"?>
<sst xmlns="http://schemas.openxmlformats.org/spreadsheetml/2006/main" count="1177" uniqueCount="309">
  <si>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</si>
  <si>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</si>
  <si>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</si>
  <si>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</si>
  <si>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</si>
  <si>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</si>
  <si>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</si>
  <si>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</si>
  <si>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</si>
  <si>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</si>
  <si>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</si>
  <si>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</si>
  <si>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</si>
  <si>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</si>
  <si>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</si>
  <si>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</si>
  <si>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Southwestern</t>
  </si>
  <si>
    <t>Gross</t>
  </si>
  <si>
    <t>Beaver</t>
  </si>
  <si>
    <t>Franklin</t>
  </si>
  <si>
    <t>Butler</t>
  </si>
  <si>
    <t>Lawrence</t>
  </si>
  <si>
    <t>Multiple</t>
  </si>
  <si>
    <t>WV</t>
  </si>
  <si>
    <t>Allegheny</t>
  </si>
  <si>
    <t>5 Years</t>
  </si>
  <si>
    <t>Clinton</t>
  </si>
  <si>
    <t>OH</t>
  </si>
  <si>
    <t>Chesapeake Appalachia</t>
  </si>
  <si>
    <t>Washington</t>
  </si>
  <si>
    <t>Potter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</si>
  <si>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</si>
  <si>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</si>
  <si>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</si>
  <si>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</si>
  <si>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</si>
  <si>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</si>
  <si>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</si>
  <si>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</si>
  <si>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</si>
  <si>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Dunkard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</si>
  <si>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</si>
  <si>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</si>
  <si>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</si>
  <si>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</si>
  <si>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</si>
  <si>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</si>
  <si>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</si>
  <si>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</si>
  <si>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Shippen</t>
  </si>
  <si>
    <t>Morris</t>
  </si>
  <si>
    <t>McKean</t>
  </si>
  <si>
    <t>Susquehanna</t>
  </si>
  <si>
    <t>Farmington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</si>
  <si>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</si>
  <si>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</si>
  <si>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</si>
  <si>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</si>
  <si>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</si>
  <si>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</si>
  <si>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</si>
  <si>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</si>
  <si>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</si>
  <si>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OGMs Only</t>
  </si>
  <si>
    <t>Ulysses</t>
  </si>
  <si>
    <t>See Notes</t>
  </si>
  <si>
    <t>Middletown</t>
  </si>
  <si>
    <t>BFS14-0371</t>
  </si>
  <si>
    <t>Roulette</t>
  </si>
  <si>
    <t>21-3-31_x000D_
21-3-35-2_x000D_
21-3-35-1-1_x000D_
21-3-35-1-A</t>
  </si>
  <si>
    <t>BFS14-0434</t>
  </si>
  <si>
    <t>Sweden</t>
  </si>
  <si>
    <t>JKLM</t>
  </si>
  <si>
    <t>Westfield</t>
  </si>
  <si>
    <t>Chatham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</si>
  <si>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</si>
  <si>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</si>
  <si>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</si>
  <si>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</si>
  <si>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</si>
  <si>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</si>
  <si>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</si>
  <si>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</si>
  <si>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</si>
  <si>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</si>
  <si>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</si>
  <si>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</si>
  <si>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</si>
  <si>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</si>
  <si>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BFS14-0867</t>
  </si>
  <si>
    <t>16-004-203_x000D_
16-004-203-2_x000D_
16-004-203-4_x000D_
16-004-208_x000D_
16-005-101</t>
  </si>
  <si>
    <t>BFS14-0874</t>
  </si>
  <si>
    <t>080.00-1-054.00</t>
  </si>
  <si>
    <t>27-02.00-032</t>
  </si>
  <si>
    <t>BFS14-0903</t>
  </si>
  <si>
    <t>260-003-046</t>
  </si>
  <si>
    <t>2 Years</t>
  </si>
  <si>
    <t>For Sale or Lease</t>
  </si>
  <si>
    <t>CW14-0907</t>
  </si>
  <si>
    <t>18-149-109.A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</si>
  <si>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</si>
  <si>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</si>
  <si>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</si>
  <si>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</si>
  <si>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</si>
  <si>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</si>
  <si>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</si>
  <si>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TBD</t>
  </si>
  <si>
    <t>Ceres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</si>
  <si>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</si>
  <si>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</si>
  <si>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</si>
  <si>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</si>
  <si>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</si>
  <si>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</si>
  <si>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</si>
  <si>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</si>
  <si>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</si>
  <si>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</si>
  <si>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</si>
  <si>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</si>
  <si>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</si>
  <si>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</si>
  <si>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</si>
  <si>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</si>
  <si>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</si>
  <si>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</si>
  <si>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</si>
  <si>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</si>
  <si>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</si>
  <si>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</si>
  <si>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</si>
  <si>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</si>
  <si>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</si>
  <si>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</si>
  <si>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</si>
  <si>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</si>
  <si>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</si>
  <si>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</si>
  <si>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</si>
  <si>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</si>
  <si>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</si>
  <si>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</si>
  <si>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</si>
  <si>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</si>
  <si>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</si>
  <si>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</si>
  <si>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</si>
  <si>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</si>
  <si>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</si>
  <si>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</si>
  <si>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</si>
  <si>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</si>
  <si>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</si>
  <si>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Osceola</t>
  </si>
  <si>
    <t>Center &amp; Potter</t>
  </si>
  <si>
    <t>JKLM Development Plan_x000D_
Pipeline Intrastructure</t>
  </si>
  <si>
    <t>Elk &amp; Jefferson</t>
  </si>
  <si>
    <t>Horton, Washington, Snyder</t>
  </si>
  <si>
    <t>BFS14-0807</t>
  </si>
  <si>
    <t>Carrolton</t>
  </si>
  <si>
    <t>Armstrong &amp; Butler</t>
  </si>
  <si>
    <t>Hovey &amp; Allegheny</t>
  </si>
  <si>
    <t>Ecomony Boro</t>
  </si>
  <si>
    <t>601850161P01</t>
  </si>
  <si>
    <t>KR14-0915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</si>
  <si>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</si>
  <si>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</si>
  <si>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</si>
  <si>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</si>
  <si>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</si>
  <si>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</si>
  <si>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</si>
  <si>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</si>
  <si>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</si>
  <si>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</si>
  <si>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</si>
  <si>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</si>
  <si>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</si>
  <si>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</si>
  <si>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</si>
  <si>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</si>
  <si>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</si>
  <si>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180-005-001
180-006-051</t>
  </si>
  <si>
    <t>Price Per Acre</t>
  </si>
  <si>
    <t>40-02.00-115.-10</t>
  </si>
  <si>
    <t>BFS14-0922</t>
  </si>
  <si>
    <t>BFS14-0923</t>
  </si>
  <si>
    <t>32-03.00-058</t>
  </si>
  <si>
    <t>Houck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</si>
  <si>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</si>
  <si>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</si>
  <si>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</si>
  <si>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</si>
  <si>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</si>
  <si>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</si>
  <si>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</si>
  <si>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</si>
  <si>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</si>
  <si>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</si>
  <si>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</si>
  <si>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</si>
  <si>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</si>
  <si>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</si>
  <si>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</si>
  <si>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</si>
  <si>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</si>
  <si>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BFS14-0931</t>
  </si>
  <si>
    <t>BFS14-0932</t>
  </si>
  <si>
    <t>27-008-400
27-555-012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</si>
  <si>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</si>
  <si>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</si>
  <si>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</si>
  <si>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</si>
  <si>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</si>
  <si>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</si>
  <si>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</si>
  <si>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</si>
  <si>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</si>
  <si>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</si>
  <si>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</si>
  <si>
    <t>Grant</t>
  </si>
  <si>
    <t>Choconut</t>
  </si>
  <si>
    <t>005.04-1-007.00
024.04-1-009.00</t>
  </si>
  <si>
    <t>Elizabeth</t>
  </si>
  <si>
    <t>New Listing September 2025
For Lease Only
Open To Wellsite</t>
  </si>
  <si>
    <t>1416-F-384
1269-J-125
1269-K-50
1269-N-138</t>
  </si>
  <si>
    <t>622010179P00</t>
  </si>
  <si>
    <t>Ritchie</t>
  </si>
  <si>
    <t>SEE TAB</t>
  </si>
  <si>
    <t>Lease Offer Available</t>
  </si>
  <si>
    <t>Multiple Shallow Wells</t>
  </si>
  <si>
    <t>Robinson</t>
  </si>
  <si>
    <t>550-004-00-00-0001-02</t>
  </si>
  <si>
    <t>Charleston</t>
  </si>
  <si>
    <t>04-07.00-004.-1
04-07.00-004.-2
04-07.00-004.-4</t>
  </si>
  <si>
    <t>Chris Herr</t>
  </si>
  <si>
    <t>BFS14-0890</t>
  </si>
  <si>
    <t>Bradford</t>
  </si>
  <si>
    <t>18-97-60</t>
  </si>
  <si>
    <r>
      <t xml:space="preserve">For Lease - Well Pad Site Opportunity - Pipeline On Property
</t>
    </r>
    <r>
      <rPr>
        <sz val="12"/>
        <color rgb="FFFF0000"/>
        <rFont val="Calibri"/>
        <family val="2"/>
      </rPr>
      <t>DATA CENTER OPPORTUNITY!</t>
    </r>
  </si>
  <si>
    <t>Aliquippa / Hopewell</t>
  </si>
  <si>
    <t>New January 2026
For Sale or Lease</t>
  </si>
  <si>
    <t>080340301P00</t>
  </si>
  <si>
    <t>05-04.00-054
05-04.00-054D</t>
  </si>
  <si>
    <t>Cameron</t>
  </si>
  <si>
    <t>See Exhibit A</t>
  </si>
  <si>
    <t>Near the Seneca Resources Beechwood AOI.</t>
  </si>
  <si>
    <t>Make An Offer</t>
  </si>
  <si>
    <r>
      <t xml:space="preserve">Data Center Opportunity. </t>
    </r>
    <r>
      <rPr>
        <sz val="12"/>
        <color theme="1"/>
        <rFont val="Calibri"/>
        <family val="2"/>
      </rPr>
      <t>Near the Seneca Resources Beechwood AOI. Takeaway Capacity.</t>
    </r>
  </si>
  <si>
    <t>Mercer, Slippery Rock, and Worth</t>
  </si>
  <si>
    <r>
      <t xml:space="preserve">Data Center Opportunity. </t>
    </r>
    <r>
      <rPr>
        <sz val="12"/>
        <color theme="1"/>
        <rFont val="Calibri"/>
        <family val="2"/>
      </rPr>
      <t>Drilling Position - Multi Shale Formation Play - East Bolt-On Acreage. 6,800 NMA with 12 Unconventional Gas Wells. Pipeline Capacity</t>
    </r>
  </si>
  <si>
    <t>Westmoreland</t>
  </si>
  <si>
    <t>Hempfield</t>
  </si>
  <si>
    <t>New Inventory January 2026</t>
  </si>
  <si>
    <t>50-19-00-0-162</t>
  </si>
  <si>
    <t>Apex / CNX</t>
  </si>
  <si>
    <t>7 Years</t>
  </si>
  <si>
    <t>05-05.00-004
05-05.00-004E-12
05-05.00-004E-3</t>
  </si>
  <si>
    <t>Middlebury</t>
  </si>
  <si>
    <t>24-01.00-001
05-02.00-032</t>
  </si>
  <si>
    <t>10 Years</t>
  </si>
  <si>
    <t>Chatham, Deerfield, Farmington</t>
  </si>
  <si>
    <t>08-04.00-055
08-04.00-054
14-03.00-055A</t>
  </si>
  <si>
    <t>My TB</t>
  </si>
  <si>
    <t>14-01.00-003H</t>
  </si>
  <si>
    <t>14-01.00-003</t>
  </si>
  <si>
    <t>Derry</t>
  </si>
  <si>
    <t>45-30-00-0-017
45-30-00-0-183
45-30-00-0-180
45-30-00-0-179
45-30-00-0-165
45-30-00-0-181
45-30-00-0-182
45-30-00-0-110</t>
  </si>
  <si>
    <t>XPR</t>
  </si>
  <si>
    <t>Richmond</t>
  </si>
  <si>
    <t>29-02A00-012</t>
  </si>
  <si>
    <t>13-07.00-031, 13-07.00-007A, 13-07.00-031B, 13-07.00-028, 13-07.00-039A, 27-02.00-067, 13-07.00-031C, 13-07.00-031B-1</t>
  </si>
  <si>
    <t>Elkland / Elkland Boro</t>
  </si>
  <si>
    <t>Liberty</t>
  </si>
  <si>
    <t>21-05.00-076
21-05.00-077</t>
  </si>
  <si>
    <t>05-05.00-006A
14-01.00-003C-1</t>
  </si>
  <si>
    <t>Multiple Townships</t>
  </si>
  <si>
    <t>TIOGA COUNTY LANDOWNER GROUP
MULTIPLE LEASING OPPORTUNITIES</t>
  </si>
  <si>
    <t>LANDOWNER GROUP</t>
  </si>
  <si>
    <t>2 Sellers - 2 Lease Dates</t>
  </si>
  <si>
    <t>Chatham &amp; Farmington</t>
  </si>
  <si>
    <t>POTTER COUNTY LANDOWNER GROUP
MULTIPLE LEASING OPPORTUNITIES</t>
  </si>
  <si>
    <t>TIOGA</t>
  </si>
  <si>
    <t>Stanley</t>
  </si>
  <si>
    <t>Shut-In Payments</t>
  </si>
  <si>
    <t>Shallow Well Income</t>
  </si>
  <si>
    <t>Royalty Income!</t>
  </si>
  <si>
    <t>Warren</t>
  </si>
  <si>
    <t>5,647 Acres (5,322 Surface Through Marcellus) HBP, Shallow HBP Includes / 72 Acres All Formations HBP 1/8 Oil, 1/16 Gas and 10 Shallow Oil Locations, 5,394 Acres Shallow Oil &amp; Gas HBP 250+ Oil Locations</t>
  </si>
  <si>
    <t>Forest</t>
  </si>
  <si>
    <t>508 Acres Oil</t>
  </si>
  <si>
    <t>2,101 Acres Marcellus &amp; Utica (401 Ac Shallow &amp; Marcellus Only) / 6,725 Acres (200+ locations) 35 Wells Oil &amp; Gas Production HBP</t>
  </si>
  <si>
    <t>Clearfield</t>
  </si>
  <si>
    <t>55.87 Net Acres (149 Gross Acres) All Formations</t>
  </si>
  <si>
    <t>Jefferson</t>
  </si>
  <si>
    <t>429.5 Acres All Deep Rights, HBP / 198.2 Acres Owened Marcellus, Utica &amp; Deeper</t>
  </si>
  <si>
    <t>Elk</t>
  </si>
  <si>
    <t>21 Gas Wells / 9 - 150 BBL Tanks, 1 Electric Generator, 1,566 Acres HBP Marcellus and Utica Acres, 72 Acres All Formations</t>
  </si>
  <si>
    <t>Venango</t>
  </si>
  <si>
    <t>7,852 Acres Suface Through 3rd Venango Oil &amp; Minerals, 57.347 Acres 7/8th All Formations (9 Shallow Oil Locations), 100 Acres with 6 Oil Wells, 1 Tank Battery, HBP</t>
  </si>
  <si>
    <t>17 Acres All Formations</t>
  </si>
  <si>
    <t>3,752 Acres All Deep Rights HBP (Roulette to include 1,000+ acres for Utica / Clermont Project along with 11 Million Gallon Water Impoundment with well pad (join usage with Seneca Resources)/ 3,752 Acres includes Keene/Van lease 400 acres, shallow only, 1/2 interest in 35 wells oil &amp; gas production, 4 tanks, 1 generator, 40 HBP locations, 250+ / shallow locations, outside 950; account Roulette wells.</t>
  </si>
  <si>
    <t>OGM Sale Pending</t>
  </si>
  <si>
    <t>Land Sale Pending</t>
  </si>
  <si>
    <r>
      <t xml:space="preserve">Coming Soon!
</t>
    </r>
    <r>
      <rPr>
        <b/>
        <sz val="12"/>
        <color rgb="FFFF0000"/>
        <rFont val="Calibri"/>
        <family val="2"/>
      </rPr>
      <t>Data Center Opportunity</t>
    </r>
    <r>
      <rPr>
        <sz val="12"/>
        <color rgb="FF000000"/>
        <rFont val="Calibri"/>
        <family val="2"/>
      </rPr>
      <t xml:space="preserve">
Surface Available</t>
    </r>
  </si>
  <si>
    <t>PACKAGE 1
BFS14-0897</t>
  </si>
  <si>
    <t>PACKAGE 2</t>
  </si>
  <si>
    <t>PACKAGE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</si>
</sst>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6" fontId="2" fillId="0" borderId="7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7" fontId="2" fillId="0" borderId="7" xfId="1" applyNumberFormat="1" applyFont="1" applyFill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67" fontId="2" fillId="0" borderId="11" xfId="1" applyNumberFormat="1" applyFont="1" applyFill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D64FA01F-02A4-448B-A3D7-158F625170D2}"/>
    <cellStyle name="Currency 2" xfId="4" xr:uid="{EB5844E8-AE83-41B3-972D-4A1B48371AB1}"/>
    <cellStyle name="Normal" xfId="0" builtinId="0"/>
    <cellStyle name="Normal 2" xfId="2" xr:uid="{2571F0C8-43CD-4E21-906F-3D8620773F20}"/>
    <cellStyle name="Normal 3" xfId="5" xr:uid="{0563755C-9C94-4F91-A5D1-9DC8F37C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1"/>
  <sheetViews>
    <sheetView tabSelected="1" view="pageLayout" zoomScale="80" zoomScaleNormal="100" zoomScalePageLayoutView="80" workbookViewId="0">
      <selection activeCell="A5" sqref="A5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4" t="s">
        <v>0</v>
      </c>
      <c r="B1" s="24" t="s">
        <v>140</v>
      </c>
      <c r="C1" s="24" t="s">
        <v>141</v>
      </c>
      <c r="D1" s="24" t="s">
        <v>142</v>
      </c>
      <c r="E1" s="24" t="s">
        <v>1</v>
      </c>
      <c r="F1" s="24" t="s">
        <v>2</v>
      </c>
      <c r="G1" s="24" t="s">
        <v>216</v>
      </c>
      <c r="H1" s="24" t="s">
        <v>184</v>
      </c>
      <c r="I1" s="24" t="s">
        <v>215</v>
      </c>
      <c r="J1" s="24" t="s">
        <v>3</v>
      </c>
      <c r="K1" s="24" t="s">
        <v>143</v>
      </c>
      <c r="L1" s="24" t="s">
        <v>144</v>
      </c>
      <c r="M1" s="24" t="s">
        <v>145</v>
      </c>
      <c r="N1" s="24" t="s">
        <v>146</v>
      </c>
      <c r="O1" s="24" t="s">
        <v>147</v>
      </c>
      <c r="P1" s="24" t="s">
        <v>214</v>
      </c>
      <c r="Q1" s="24" t="s">
        <v>213</v>
      </c>
      <c r="R1" s="24" t="s">
        <v>212</v>
      </c>
      <c r="S1" s="24" t="s">
        <v>211</v>
      </c>
    </row>
    <row r="2" spans="1:19" ht="47.25" x14ac:dyDescent="0.25">
      <c r="A2" s="47" t="s">
        <v>279</v>
      </c>
      <c r="B2" s="2" t="s">
        <v>5</v>
      </c>
      <c r="C2" s="2" t="s">
        <v>30</v>
      </c>
      <c r="D2" s="2" t="s">
        <v>277</v>
      </c>
      <c r="E2" s="2">
        <v>15000</v>
      </c>
      <c r="F2" s="2">
        <v>15000</v>
      </c>
      <c r="G2" s="38" t="s">
        <v>282</v>
      </c>
      <c r="H2" s="3" t="s">
        <v>86</v>
      </c>
      <c r="I2" s="4" t="s">
        <v>86</v>
      </c>
      <c r="J2" s="2"/>
      <c r="K2" s="2"/>
      <c r="L2" s="2"/>
      <c r="M2" s="2"/>
      <c r="N2" s="2"/>
      <c r="O2" s="2"/>
      <c r="P2" s="2"/>
      <c r="Q2" s="2"/>
      <c r="R2" s="6"/>
      <c r="S2" s="2"/>
    </row>
    <row r="3" spans="1:19" ht="47.25" x14ac:dyDescent="0.25">
      <c r="A3" s="47" t="s">
        <v>279</v>
      </c>
      <c r="B3" s="2" t="s">
        <v>5</v>
      </c>
      <c r="C3" s="2" t="s">
        <v>283</v>
      </c>
      <c r="D3" s="2" t="s">
        <v>277</v>
      </c>
      <c r="E3" s="2">
        <v>15000</v>
      </c>
      <c r="F3" s="2">
        <v>15000</v>
      </c>
      <c r="G3" s="38" t="s">
        <v>278</v>
      </c>
      <c r="H3" s="3" t="s">
        <v>86</v>
      </c>
      <c r="I3" s="4" t="s">
        <v>86</v>
      </c>
      <c r="J3" s="2"/>
      <c r="K3" s="2"/>
      <c r="L3" s="2"/>
      <c r="M3" s="2"/>
      <c r="N3" s="2"/>
      <c r="O3" s="2"/>
      <c r="P3" s="2"/>
      <c r="Q3" s="2"/>
      <c r="R3" s="6"/>
      <c r="S3" s="2"/>
    </row>
    <row r="4" spans="1:19" ht="69" customHeight="1" x14ac:dyDescent="0.25">
      <c r="A4" s="2" t="s">
        <v>119</v>
      </c>
      <c r="B4" s="2" t="s">
        <v>55</v>
      </c>
      <c r="C4" s="2" t="s">
        <v>153</v>
      </c>
      <c r="D4" s="2" t="s">
        <v>22</v>
      </c>
      <c r="E4" s="2">
        <v>948</v>
      </c>
      <c r="F4" s="2">
        <v>948</v>
      </c>
      <c r="G4" s="2" t="s">
        <v>152</v>
      </c>
      <c r="H4" s="3">
        <v>100</v>
      </c>
      <c r="I4" s="4">
        <v>94800</v>
      </c>
      <c r="J4" s="2" t="s">
        <v>246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126" x14ac:dyDescent="0.25">
      <c r="A5" s="2" t="s">
        <v>138</v>
      </c>
      <c r="B5" s="2" t="s">
        <v>55</v>
      </c>
      <c r="C5" s="2" t="s">
        <v>118</v>
      </c>
      <c r="D5" s="2" t="s">
        <v>160</v>
      </c>
      <c r="E5" s="7">
        <v>2397.2199999999998</v>
      </c>
      <c r="F5" s="7">
        <v>2397.2199999999998</v>
      </c>
      <c r="G5" s="2" t="s">
        <v>34</v>
      </c>
      <c r="H5" s="3">
        <v>938.59</v>
      </c>
      <c r="I5" s="4">
        <v>2250006.7198000001</v>
      </c>
      <c r="J5" s="2" t="s">
        <v>139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63" x14ac:dyDescent="0.25">
      <c r="A6" s="2" t="s">
        <v>116</v>
      </c>
      <c r="B6" s="2" t="s">
        <v>27</v>
      </c>
      <c r="C6" s="2" t="s">
        <v>43</v>
      </c>
      <c r="D6" s="2" t="s">
        <v>148</v>
      </c>
      <c r="E6" s="2">
        <v>185</v>
      </c>
      <c r="F6" s="2">
        <v>185</v>
      </c>
      <c r="G6" s="2" t="s">
        <v>149</v>
      </c>
      <c r="H6" s="3" t="s">
        <v>61</v>
      </c>
      <c r="I6" s="3" t="s">
        <v>61</v>
      </c>
      <c r="J6" s="2" t="s">
        <v>117</v>
      </c>
      <c r="K6" s="2" t="s">
        <v>12</v>
      </c>
      <c r="L6" s="2" t="s">
        <v>13</v>
      </c>
      <c r="M6" s="2" t="s">
        <v>13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31.5" x14ac:dyDescent="0.25">
      <c r="A7" s="2" t="s">
        <v>114</v>
      </c>
      <c r="B7" s="2" t="s">
        <v>27</v>
      </c>
      <c r="C7" s="2" t="s">
        <v>43</v>
      </c>
      <c r="D7" s="2" t="s">
        <v>148</v>
      </c>
      <c r="E7" s="2">
        <v>34.25</v>
      </c>
      <c r="F7" s="2">
        <v>34.25</v>
      </c>
      <c r="G7" s="2" t="s">
        <v>150</v>
      </c>
      <c r="H7" s="3" t="s">
        <v>61</v>
      </c>
      <c r="I7" s="3" t="s">
        <v>61</v>
      </c>
      <c r="J7" s="2" t="s">
        <v>115</v>
      </c>
      <c r="K7" s="2" t="s">
        <v>12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110.25" x14ac:dyDescent="0.25">
      <c r="A8" s="2" t="s">
        <v>126</v>
      </c>
      <c r="B8" s="2" t="s">
        <v>5</v>
      </c>
      <c r="C8" s="2" t="s">
        <v>24</v>
      </c>
      <c r="D8" s="2" t="s">
        <v>104</v>
      </c>
      <c r="E8" s="2">
        <v>357.07</v>
      </c>
      <c r="F8" s="2">
        <v>357.07</v>
      </c>
      <c r="G8" s="2" t="s">
        <v>63</v>
      </c>
      <c r="H8" s="3">
        <v>2520.5100000000002</v>
      </c>
      <c r="I8" s="4">
        <f>H8*E8</f>
        <v>899998.5057000001</v>
      </c>
      <c r="J8" s="2" t="s">
        <v>127</v>
      </c>
      <c r="K8" s="2" t="s">
        <v>12</v>
      </c>
      <c r="L8" s="2" t="s">
        <v>13</v>
      </c>
      <c r="M8" s="2" t="s">
        <v>13</v>
      </c>
      <c r="N8" s="2" t="s">
        <v>13</v>
      </c>
      <c r="O8" s="2" t="s">
        <v>13</v>
      </c>
      <c r="P8" s="2" t="s">
        <v>13</v>
      </c>
      <c r="Q8" s="2" t="s">
        <v>13</v>
      </c>
      <c r="R8" s="6">
        <v>0</v>
      </c>
      <c r="S8" s="2" t="s">
        <v>13</v>
      </c>
    </row>
    <row r="9" spans="1:19" ht="110.25" x14ac:dyDescent="0.25">
      <c r="A9" s="2" t="s">
        <v>126</v>
      </c>
      <c r="B9" s="2" t="s">
        <v>5</v>
      </c>
      <c r="C9" s="2" t="s">
        <v>24</v>
      </c>
      <c r="D9" s="2" t="s">
        <v>104</v>
      </c>
      <c r="E9" s="2">
        <v>357.07</v>
      </c>
      <c r="F9" s="2">
        <v>357.07</v>
      </c>
      <c r="G9" s="22" t="s">
        <v>304</v>
      </c>
      <c r="H9" s="3">
        <v>15059.24</v>
      </c>
      <c r="I9" s="4">
        <v>5976988.3080000002</v>
      </c>
      <c r="J9" s="2" t="s">
        <v>127</v>
      </c>
      <c r="K9" s="2" t="s">
        <v>12</v>
      </c>
      <c r="L9" s="2" t="s">
        <v>13</v>
      </c>
      <c r="M9" s="2" t="s">
        <v>4</v>
      </c>
      <c r="N9" s="2" t="s">
        <v>13</v>
      </c>
      <c r="O9" s="2" t="s">
        <v>13</v>
      </c>
      <c r="P9" s="2" t="s">
        <v>13</v>
      </c>
      <c r="Q9" s="2" t="s">
        <v>13</v>
      </c>
      <c r="R9" s="6">
        <v>0</v>
      </c>
      <c r="S9" s="2" t="s">
        <v>13</v>
      </c>
    </row>
    <row r="10" spans="1:19" ht="63" x14ac:dyDescent="0.25">
      <c r="A10" s="2" t="s">
        <v>236</v>
      </c>
      <c r="B10" s="2" t="s">
        <v>5</v>
      </c>
      <c r="C10" s="2" t="s">
        <v>24</v>
      </c>
      <c r="D10" s="2" t="s">
        <v>224</v>
      </c>
      <c r="E10" s="2">
        <v>150</v>
      </c>
      <c r="F10" s="2">
        <v>150</v>
      </c>
      <c r="G10" s="26" t="s">
        <v>225</v>
      </c>
      <c r="H10" s="3" t="s">
        <v>61</v>
      </c>
      <c r="I10" s="4" t="s">
        <v>61</v>
      </c>
      <c r="J10" s="2" t="s">
        <v>226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236.25" x14ac:dyDescent="0.25">
      <c r="A11" s="2" t="s">
        <v>32</v>
      </c>
      <c r="B11" s="2" t="s">
        <v>5</v>
      </c>
      <c r="C11" s="2" t="s">
        <v>24</v>
      </c>
      <c r="D11" s="2" t="s">
        <v>33</v>
      </c>
      <c r="E11" s="2">
        <v>243.7</v>
      </c>
      <c r="F11" s="2">
        <v>243.7</v>
      </c>
      <c r="G11" s="22" t="s">
        <v>303</v>
      </c>
      <c r="H11" s="3">
        <f>I11/E11</f>
        <v>2872.3840787853919</v>
      </c>
      <c r="I11" s="4">
        <v>700000</v>
      </c>
      <c r="J11" s="2" t="s">
        <v>35</v>
      </c>
      <c r="K11" s="1" t="s">
        <v>7</v>
      </c>
      <c r="L11" s="2" t="s">
        <v>36</v>
      </c>
      <c r="M11" s="2" t="s">
        <v>4</v>
      </c>
      <c r="N11" s="2" t="s">
        <v>8</v>
      </c>
      <c r="O11" s="2" t="s">
        <v>8</v>
      </c>
      <c r="P11" s="2" t="s">
        <v>8</v>
      </c>
      <c r="Q11" s="2" t="s">
        <v>8</v>
      </c>
      <c r="R11" s="6">
        <v>0.125</v>
      </c>
      <c r="S11" s="2" t="s">
        <v>9</v>
      </c>
    </row>
    <row r="12" spans="1:19" ht="31.5" x14ac:dyDescent="0.25">
      <c r="A12" s="2" t="s">
        <v>70</v>
      </c>
      <c r="B12" s="2" t="s">
        <v>5</v>
      </c>
      <c r="C12" s="2" t="s">
        <v>161</v>
      </c>
      <c r="D12" s="2" t="s">
        <v>162</v>
      </c>
      <c r="E12" s="2">
        <v>101.5</v>
      </c>
      <c r="F12" s="2">
        <v>201</v>
      </c>
      <c r="G12" s="2" t="s">
        <v>166</v>
      </c>
      <c r="H12" s="3">
        <v>3000</v>
      </c>
      <c r="I12" s="4">
        <f>H12*E12</f>
        <v>304500</v>
      </c>
      <c r="J12" s="2" t="s">
        <v>167</v>
      </c>
      <c r="K12" s="2" t="s">
        <v>12</v>
      </c>
      <c r="L12" s="2" t="s">
        <v>13</v>
      </c>
      <c r="M12" s="2" t="s">
        <v>13</v>
      </c>
      <c r="N12" s="2" t="s">
        <v>13</v>
      </c>
      <c r="O12" s="2" t="s">
        <v>13</v>
      </c>
      <c r="P12" s="2" t="s">
        <v>13</v>
      </c>
      <c r="Q12" s="2" t="s">
        <v>13</v>
      </c>
      <c r="R12" s="6">
        <v>0</v>
      </c>
      <c r="S12" s="2" t="s">
        <v>13</v>
      </c>
    </row>
    <row r="13" spans="1:19" ht="31.5" x14ac:dyDescent="0.25">
      <c r="A13" s="2"/>
      <c r="B13" s="2" t="s">
        <v>5</v>
      </c>
      <c r="C13" s="2" t="s">
        <v>18</v>
      </c>
      <c r="D13" s="2" t="s">
        <v>241</v>
      </c>
      <c r="E13" s="2">
        <v>20.6</v>
      </c>
      <c r="F13" s="2">
        <v>20.6</v>
      </c>
      <c r="G13" s="25" t="s">
        <v>242</v>
      </c>
      <c r="H13" s="3">
        <v>2500</v>
      </c>
      <c r="I13" s="4">
        <f>H13*E13</f>
        <v>51500</v>
      </c>
      <c r="J13" s="2" t="s">
        <v>243</v>
      </c>
      <c r="K13" s="2" t="s">
        <v>12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2" t="s">
        <v>13</v>
      </c>
      <c r="S13" s="2" t="s">
        <v>13</v>
      </c>
    </row>
    <row r="14" spans="1:19" ht="47.25" x14ac:dyDescent="0.25">
      <c r="A14" s="2" t="s">
        <v>75</v>
      </c>
      <c r="B14" s="2" t="s">
        <v>5</v>
      </c>
      <c r="C14" s="2" t="s">
        <v>18</v>
      </c>
      <c r="D14" s="2" t="s">
        <v>155</v>
      </c>
      <c r="E14" s="2">
        <v>136</v>
      </c>
      <c r="F14" s="2">
        <v>136</v>
      </c>
      <c r="G14" s="2" t="s">
        <v>39</v>
      </c>
      <c r="H14" s="3" t="s">
        <v>61</v>
      </c>
      <c r="I14" s="3" t="s">
        <v>61</v>
      </c>
      <c r="J14" s="2" t="s">
        <v>76</v>
      </c>
      <c r="K14" s="2" t="s">
        <v>12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6">
        <v>0</v>
      </c>
      <c r="S14" s="2" t="s">
        <v>13</v>
      </c>
    </row>
    <row r="15" spans="1:19" ht="31.5" x14ac:dyDescent="0.25">
      <c r="A15" s="2" t="s">
        <v>56</v>
      </c>
      <c r="B15" s="2" t="s">
        <v>5</v>
      </c>
      <c r="C15" s="2" t="s">
        <v>18</v>
      </c>
      <c r="D15" s="2" t="s">
        <v>163</v>
      </c>
      <c r="E15" s="2">
        <v>34</v>
      </c>
      <c r="F15" s="2">
        <v>34</v>
      </c>
      <c r="G15" s="2" t="s">
        <v>39</v>
      </c>
      <c r="H15" s="3" t="s">
        <v>61</v>
      </c>
      <c r="I15" s="3" t="s">
        <v>61</v>
      </c>
      <c r="J15" s="2" t="s">
        <v>164</v>
      </c>
      <c r="K15" s="2" t="s">
        <v>12</v>
      </c>
      <c r="L15" s="2" t="s">
        <v>13</v>
      </c>
      <c r="M15" s="2" t="s">
        <v>13</v>
      </c>
      <c r="N15" s="2" t="s">
        <v>13</v>
      </c>
      <c r="O15" s="2" t="s">
        <v>13</v>
      </c>
      <c r="P15" s="2" t="s">
        <v>13</v>
      </c>
      <c r="Q15" s="2" t="s">
        <v>13</v>
      </c>
      <c r="R15" s="6">
        <v>0</v>
      </c>
      <c r="S15" s="2" t="s">
        <v>13</v>
      </c>
    </row>
    <row r="16" spans="1:19" x14ac:dyDescent="0.25">
      <c r="A16" s="2" t="s">
        <v>165</v>
      </c>
      <c r="B16" s="2" t="s">
        <v>5</v>
      </c>
      <c r="C16" s="2" t="s">
        <v>18</v>
      </c>
      <c r="D16" s="2" t="s">
        <v>14</v>
      </c>
      <c r="E16" s="2">
        <v>207.3</v>
      </c>
      <c r="F16" s="2">
        <v>207.3</v>
      </c>
      <c r="G16" s="2" t="s">
        <v>230</v>
      </c>
      <c r="H16" s="3">
        <v>7000</v>
      </c>
      <c r="I16" s="3">
        <f>H16*E16</f>
        <v>1451100</v>
      </c>
      <c r="J16" s="8">
        <v>621810110000</v>
      </c>
      <c r="K16" s="2" t="s">
        <v>12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</row>
    <row r="17" spans="1:19" ht="31.5" x14ac:dyDescent="0.25">
      <c r="A17" s="2" t="s">
        <v>217</v>
      </c>
      <c r="B17" s="2" t="s">
        <v>5</v>
      </c>
      <c r="C17" s="2" t="s">
        <v>18</v>
      </c>
      <c r="D17" s="2" t="s">
        <v>14</v>
      </c>
      <c r="E17" s="2">
        <v>70.510000000000005</v>
      </c>
      <c r="F17" s="2">
        <v>70.5</v>
      </c>
      <c r="G17" s="22" t="s">
        <v>303</v>
      </c>
      <c r="H17" s="3" t="s">
        <v>61</v>
      </c>
      <c r="I17" s="4" t="s">
        <v>61</v>
      </c>
      <c r="J17" s="2" t="s">
        <v>227</v>
      </c>
      <c r="K17" s="2" t="s">
        <v>12</v>
      </c>
      <c r="L17" s="2" t="s">
        <v>13</v>
      </c>
      <c r="M17" s="2" t="s">
        <v>13</v>
      </c>
      <c r="N17" s="2" t="s">
        <v>13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</row>
    <row r="18" spans="1:19" ht="63" x14ac:dyDescent="0.25">
      <c r="A18" s="2" t="s">
        <v>130</v>
      </c>
      <c r="B18" s="2" t="s">
        <v>5</v>
      </c>
      <c r="C18" s="2" t="s">
        <v>18</v>
      </c>
      <c r="D18" s="2" t="s">
        <v>47</v>
      </c>
      <c r="E18" s="2">
        <v>501.07</v>
      </c>
      <c r="F18" s="2">
        <v>501.07</v>
      </c>
      <c r="G18" s="2" t="s">
        <v>240</v>
      </c>
      <c r="H18" s="3" t="s">
        <v>61</v>
      </c>
      <c r="I18" s="3" t="s">
        <v>61</v>
      </c>
      <c r="J18" s="2" t="s">
        <v>131</v>
      </c>
      <c r="K18" s="2" t="s">
        <v>12</v>
      </c>
      <c r="L18" s="2" t="s">
        <v>13</v>
      </c>
      <c r="M18" s="2" t="s">
        <v>13</v>
      </c>
      <c r="N18" s="2" t="s">
        <v>13</v>
      </c>
      <c r="O18" s="2" t="s">
        <v>13</v>
      </c>
      <c r="P18" s="2" t="s">
        <v>13</v>
      </c>
      <c r="Q18" s="2" t="s">
        <v>13</v>
      </c>
      <c r="R18" s="6">
        <v>0</v>
      </c>
      <c r="S18" s="2" t="s">
        <v>13</v>
      </c>
    </row>
    <row r="19" spans="1:19" x14ac:dyDescent="0.25">
      <c r="A19" s="2" t="s">
        <v>237</v>
      </c>
      <c r="B19" s="2" t="s">
        <v>5</v>
      </c>
      <c r="C19" s="2" t="s">
        <v>238</v>
      </c>
      <c r="D19" s="2" t="s">
        <v>19</v>
      </c>
      <c r="E19" s="2">
        <v>41.32</v>
      </c>
      <c r="F19" s="2">
        <v>41.32</v>
      </c>
      <c r="G19" s="2" t="s">
        <v>97</v>
      </c>
      <c r="H19" s="3">
        <v>4000</v>
      </c>
      <c r="I19" s="4">
        <v>165280</v>
      </c>
      <c r="J19" s="2" t="s">
        <v>239</v>
      </c>
      <c r="K19" s="2" t="s">
        <v>12</v>
      </c>
      <c r="L19" s="2" t="s">
        <v>13</v>
      </c>
      <c r="M19" s="2" t="s">
        <v>13</v>
      </c>
      <c r="N19" s="2" t="s">
        <v>13</v>
      </c>
      <c r="O19" s="2" t="s">
        <v>13</v>
      </c>
      <c r="P19" s="2" t="s">
        <v>13</v>
      </c>
      <c r="Q19" s="2" t="s">
        <v>13</v>
      </c>
      <c r="R19" s="2" t="s">
        <v>13</v>
      </c>
      <c r="S19" s="6" t="s">
        <v>13</v>
      </c>
    </row>
    <row r="20" spans="1:19" ht="78.75" x14ac:dyDescent="0.25">
      <c r="A20" s="2"/>
      <c r="B20" s="2" t="s">
        <v>5</v>
      </c>
      <c r="C20" s="2" t="s">
        <v>20</v>
      </c>
      <c r="D20" s="2" t="s">
        <v>250</v>
      </c>
      <c r="E20" s="2">
        <v>6800</v>
      </c>
      <c r="F20" s="2">
        <v>6800</v>
      </c>
      <c r="G20" s="28" t="s">
        <v>251</v>
      </c>
      <c r="H20" s="3"/>
      <c r="I20" s="4">
        <v>15000000</v>
      </c>
      <c r="J20" s="2" t="s">
        <v>246</v>
      </c>
      <c r="K20" s="2" t="s">
        <v>12</v>
      </c>
      <c r="L20" s="2" t="s">
        <v>13</v>
      </c>
      <c r="M20" s="2" t="s">
        <v>13</v>
      </c>
      <c r="N20" s="2" t="s">
        <v>13</v>
      </c>
      <c r="O20" s="2" t="s">
        <v>13</v>
      </c>
      <c r="P20" s="2" t="s">
        <v>13</v>
      </c>
      <c r="Q20" s="2" t="s">
        <v>13</v>
      </c>
      <c r="R20" s="2" t="s">
        <v>13</v>
      </c>
      <c r="S20" s="2" t="s">
        <v>13</v>
      </c>
    </row>
    <row r="21" spans="1:19" ht="63" x14ac:dyDescent="0.25">
      <c r="A21" s="2" t="s">
        <v>46</v>
      </c>
      <c r="B21" s="2" t="s">
        <v>5</v>
      </c>
      <c r="C21" s="2" t="s">
        <v>20</v>
      </c>
      <c r="D21" s="2" t="s">
        <v>170</v>
      </c>
      <c r="E21" s="2">
        <v>25.6</v>
      </c>
      <c r="F21" s="2">
        <v>25.6</v>
      </c>
      <c r="G21" s="2" t="s">
        <v>97</v>
      </c>
      <c r="H21" s="3">
        <v>2500</v>
      </c>
      <c r="I21" s="4">
        <v>64000</v>
      </c>
      <c r="J21" s="2" t="s">
        <v>171</v>
      </c>
      <c r="K21" s="2" t="s">
        <v>12</v>
      </c>
      <c r="L21" s="2" t="s">
        <v>13</v>
      </c>
      <c r="M21" s="2" t="s">
        <v>13</v>
      </c>
      <c r="N21" s="2" t="s">
        <v>13</v>
      </c>
      <c r="O21" s="2" t="s">
        <v>13</v>
      </c>
      <c r="P21" s="2" t="s">
        <v>13</v>
      </c>
      <c r="Q21" s="2" t="s">
        <v>13</v>
      </c>
      <c r="R21" s="2" t="s">
        <v>13</v>
      </c>
      <c r="S21" s="6" t="s">
        <v>13</v>
      </c>
    </row>
    <row r="22" spans="1:19" ht="157.5" x14ac:dyDescent="0.25">
      <c r="A22" s="2" t="s">
        <v>82</v>
      </c>
      <c r="B22" s="2" t="s">
        <v>5</v>
      </c>
      <c r="C22" s="2" t="s">
        <v>20</v>
      </c>
      <c r="D22" s="2" t="s">
        <v>168</v>
      </c>
      <c r="E22" s="2">
        <v>201</v>
      </c>
      <c r="F22" s="2">
        <v>201</v>
      </c>
      <c r="G22" s="2" t="s">
        <v>169</v>
      </c>
      <c r="H22" s="3" t="s">
        <v>61</v>
      </c>
      <c r="I22" s="3" t="s">
        <v>61</v>
      </c>
      <c r="J22" s="2" t="s">
        <v>83</v>
      </c>
      <c r="K22" s="2" t="s">
        <v>12</v>
      </c>
      <c r="L22" s="2" t="s">
        <v>13</v>
      </c>
      <c r="M22" s="2" t="s">
        <v>13</v>
      </c>
      <c r="N22" s="2" t="s">
        <v>13</v>
      </c>
      <c r="O22" s="2" t="s">
        <v>13</v>
      </c>
      <c r="P22" s="2" t="s">
        <v>13</v>
      </c>
      <c r="Q22" s="2" t="s">
        <v>13</v>
      </c>
      <c r="R22" s="6">
        <v>0</v>
      </c>
      <c r="S22" s="2" t="s">
        <v>13</v>
      </c>
    </row>
    <row r="23" spans="1:19" ht="47.25" x14ac:dyDescent="0.25">
      <c r="A23" s="2"/>
      <c r="B23" s="2" t="s">
        <v>5</v>
      </c>
      <c r="C23" s="2" t="s">
        <v>245</v>
      </c>
      <c r="D23" s="2" t="s">
        <v>49</v>
      </c>
      <c r="E23" s="2">
        <v>3857</v>
      </c>
      <c r="F23" s="2">
        <v>9479</v>
      </c>
      <c r="G23" s="28" t="s">
        <v>249</v>
      </c>
      <c r="H23" s="3" t="s">
        <v>248</v>
      </c>
      <c r="I23" s="3" t="s">
        <v>248</v>
      </c>
      <c r="J23" s="2" t="s">
        <v>246</v>
      </c>
      <c r="K23" s="2" t="s">
        <v>12</v>
      </c>
      <c r="L23" s="2" t="s">
        <v>13</v>
      </c>
      <c r="M23" s="2" t="s">
        <v>13</v>
      </c>
      <c r="N23" s="2" t="s">
        <v>13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</row>
    <row r="24" spans="1:19" ht="31.5" x14ac:dyDescent="0.25">
      <c r="A24" s="2"/>
      <c r="B24" s="2" t="s">
        <v>5</v>
      </c>
      <c r="C24" s="2" t="s">
        <v>245</v>
      </c>
      <c r="D24" s="2" t="s">
        <v>49</v>
      </c>
      <c r="E24" s="2">
        <v>1516.5</v>
      </c>
      <c r="F24" s="2">
        <v>1516.5</v>
      </c>
      <c r="G24" s="27" t="s">
        <v>247</v>
      </c>
      <c r="H24" s="3" t="s">
        <v>248</v>
      </c>
      <c r="I24" s="3" t="s">
        <v>248</v>
      </c>
      <c r="J24" s="2" t="s">
        <v>246</v>
      </c>
      <c r="K24" s="2" t="s">
        <v>12</v>
      </c>
      <c r="L24" s="2" t="s">
        <v>13</v>
      </c>
      <c r="M24" s="2" t="s">
        <v>13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</row>
    <row r="25" spans="1:19" ht="47.25" x14ac:dyDescent="0.25">
      <c r="A25" s="2" t="s">
        <v>57</v>
      </c>
      <c r="B25" s="2" t="s">
        <v>5</v>
      </c>
      <c r="C25" s="2" t="s">
        <v>44</v>
      </c>
      <c r="D25" s="2" t="s">
        <v>53</v>
      </c>
      <c r="E25" s="2">
        <v>253</v>
      </c>
      <c r="F25" s="2">
        <v>253</v>
      </c>
      <c r="G25" s="2" t="s">
        <v>97</v>
      </c>
      <c r="H25" s="3">
        <v>1482.21</v>
      </c>
      <c r="I25" s="4">
        <v>374999.13</v>
      </c>
      <c r="J25" s="2" t="s">
        <v>58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6">
        <v>0</v>
      </c>
      <c r="S25" s="2" t="s">
        <v>13</v>
      </c>
    </row>
    <row r="26" spans="1:19" ht="47.25" x14ac:dyDescent="0.25">
      <c r="A26" s="2" t="s">
        <v>120</v>
      </c>
      <c r="B26" s="2" t="s">
        <v>5</v>
      </c>
      <c r="C26" s="2" t="s">
        <v>151</v>
      </c>
      <c r="D26" s="2" t="s">
        <v>22</v>
      </c>
      <c r="E26" s="2">
        <v>2391</v>
      </c>
      <c r="F26" s="2">
        <v>2391</v>
      </c>
      <c r="G26" s="2" t="s">
        <v>152</v>
      </c>
      <c r="H26" s="3">
        <v>500</v>
      </c>
      <c r="I26" s="4">
        <v>1195500</v>
      </c>
      <c r="J26" s="2" t="s">
        <v>22</v>
      </c>
      <c r="K26" s="2" t="s">
        <v>12</v>
      </c>
      <c r="L26" s="2" t="s">
        <v>13</v>
      </c>
      <c r="M26" s="2" t="s">
        <v>13</v>
      </c>
      <c r="N26" s="2" t="s">
        <v>13</v>
      </c>
      <c r="O26" s="2" t="s">
        <v>13</v>
      </c>
      <c r="P26" s="2" t="s">
        <v>13</v>
      </c>
      <c r="Q26" s="2" t="s">
        <v>13</v>
      </c>
      <c r="R26" s="6">
        <v>0</v>
      </c>
      <c r="S26" s="2" t="s">
        <v>13</v>
      </c>
    </row>
    <row r="27" spans="1:19" ht="31.5" x14ac:dyDescent="0.25">
      <c r="A27" s="2" t="s">
        <v>159</v>
      </c>
      <c r="B27" s="2" t="s">
        <v>5</v>
      </c>
      <c r="C27" s="2" t="s">
        <v>157</v>
      </c>
      <c r="D27" s="2" t="s">
        <v>158</v>
      </c>
      <c r="E27" s="2">
        <v>1262</v>
      </c>
      <c r="F27" s="2">
        <v>1566</v>
      </c>
      <c r="G27" s="2" t="s">
        <v>172</v>
      </c>
      <c r="H27" s="3" t="s">
        <v>61</v>
      </c>
      <c r="I27" s="3" t="s">
        <v>61</v>
      </c>
      <c r="J27" s="2" t="s">
        <v>22</v>
      </c>
      <c r="K27" s="2" t="s">
        <v>12</v>
      </c>
      <c r="L27" s="2" t="s">
        <v>13</v>
      </c>
      <c r="M27" s="2" t="s">
        <v>13</v>
      </c>
      <c r="N27" s="2" t="s">
        <v>13</v>
      </c>
      <c r="O27" s="2" t="s">
        <v>13</v>
      </c>
      <c r="P27" s="2" t="s">
        <v>13</v>
      </c>
      <c r="Q27" s="2" t="s">
        <v>13</v>
      </c>
      <c r="R27" s="6">
        <v>0</v>
      </c>
      <c r="S27" s="2" t="s">
        <v>13</v>
      </c>
    </row>
    <row r="28" spans="1:19" ht="31.5" x14ac:dyDescent="0.25">
      <c r="A28" s="2" t="s">
        <v>125</v>
      </c>
      <c r="B28" s="2" t="s">
        <v>5</v>
      </c>
      <c r="C28" s="2" t="s">
        <v>10</v>
      </c>
      <c r="D28" s="2" t="s">
        <v>11</v>
      </c>
      <c r="E28" s="2">
        <v>35.700000000000003</v>
      </c>
      <c r="F28" s="2">
        <v>35.700000000000003</v>
      </c>
      <c r="G28" s="2"/>
      <c r="H28" s="3">
        <v>1961</v>
      </c>
      <c r="I28" s="4">
        <v>70007.7</v>
      </c>
      <c r="J28" s="2" t="s">
        <v>124</v>
      </c>
      <c r="K28" s="2" t="s">
        <v>12</v>
      </c>
      <c r="L28" s="2" t="s">
        <v>13</v>
      </c>
      <c r="M28" s="2" t="s">
        <v>4</v>
      </c>
      <c r="N28" s="2" t="s">
        <v>13</v>
      </c>
      <c r="O28" s="2" t="s">
        <v>13</v>
      </c>
      <c r="P28" s="2" t="s">
        <v>13</v>
      </c>
      <c r="Q28" s="2" t="s">
        <v>13</v>
      </c>
      <c r="R28" s="6">
        <v>0</v>
      </c>
      <c r="S28" s="2" t="s">
        <v>13</v>
      </c>
    </row>
    <row r="29" spans="1:19" ht="31.5" x14ac:dyDescent="0.25">
      <c r="A29" s="2" t="s">
        <v>136</v>
      </c>
      <c r="B29" s="2" t="s">
        <v>5</v>
      </c>
      <c r="C29" s="2" t="s">
        <v>10</v>
      </c>
      <c r="D29" s="2" t="s">
        <v>48</v>
      </c>
      <c r="E29" s="2">
        <v>98.5</v>
      </c>
      <c r="F29" s="2">
        <v>98.5</v>
      </c>
      <c r="G29" s="2" t="s">
        <v>39</v>
      </c>
      <c r="H29" s="3" t="s">
        <v>61</v>
      </c>
      <c r="I29" s="3" t="s">
        <v>61</v>
      </c>
      <c r="J29" s="2" t="s">
        <v>137</v>
      </c>
      <c r="K29" s="2" t="s">
        <v>12</v>
      </c>
      <c r="L29" s="2" t="s">
        <v>13</v>
      </c>
      <c r="M29" s="2" t="s">
        <v>13</v>
      </c>
      <c r="N29" s="2" t="s">
        <v>13</v>
      </c>
      <c r="O29" s="2" t="s">
        <v>13</v>
      </c>
      <c r="P29" s="2" t="s">
        <v>13</v>
      </c>
      <c r="Q29" s="2" t="s">
        <v>13</v>
      </c>
      <c r="R29" s="6">
        <v>0</v>
      </c>
      <c r="S29" s="2" t="s">
        <v>13</v>
      </c>
    </row>
    <row r="30" spans="1:19" ht="78.75" x14ac:dyDescent="0.25">
      <c r="A30" s="2" t="s">
        <v>105</v>
      </c>
      <c r="B30" s="2" t="s">
        <v>5</v>
      </c>
      <c r="C30" s="2" t="s">
        <v>14</v>
      </c>
      <c r="D30" s="2" t="s">
        <v>40</v>
      </c>
      <c r="E30" s="2">
        <v>286</v>
      </c>
      <c r="F30" s="2">
        <v>454</v>
      </c>
      <c r="G30" s="22" t="s">
        <v>303</v>
      </c>
      <c r="H30" s="3">
        <v>3000</v>
      </c>
      <c r="I30" s="4">
        <f>H30*E30</f>
        <v>858000</v>
      </c>
      <c r="J30" s="2" t="s">
        <v>106</v>
      </c>
      <c r="K30" s="2" t="s">
        <v>12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6">
        <v>0</v>
      </c>
      <c r="S30" s="2" t="s">
        <v>13</v>
      </c>
    </row>
    <row r="31" spans="1:19" ht="16.5" thickBot="1" x14ac:dyDescent="0.3">
      <c r="A31" s="34" t="s">
        <v>42</v>
      </c>
      <c r="B31" s="34" t="s">
        <v>5</v>
      </c>
      <c r="C31" s="34" t="s">
        <v>14</v>
      </c>
      <c r="D31" s="34" t="s">
        <v>40</v>
      </c>
      <c r="E31" s="34">
        <v>6.38</v>
      </c>
      <c r="F31" s="34">
        <v>15.97</v>
      </c>
      <c r="G31" s="34"/>
      <c r="H31" s="31">
        <v>5000</v>
      </c>
      <c r="I31" s="31">
        <f>H31*E31</f>
        <v>31900</v>
      </c>
      <c r="J31" s="34" t="s">
        <v>41</v>
      </c>
      <c r="K31" s="34" t="s">
        <v>12</v>
      </c>
      <c r="L31" s="34" t="s">
        <v>13</v>
      </c>
      <c r="M31" s="34" t="s">
        <v>13</v>
      </c>
      <c r="N31" s="34" t="s">
        <v>13</v>
      </c>
      <c r="O31" s="34" t="s">
        <v>13</v>
      </c>
      <c r="P31" s="34" t="s">
        <v>13</v>
      </c>
      <c r="Q31" s="34" t="s">
        <v>13</v>
      </c>
      <c r="R31" s="36">
        <v>0</v>
      </c>
      <c r="S31" s="34" t="s">
        <v>13</v>
      </c>
    </row>
    <row r="32" spans="1:19" ht="94.5" x14ac:dyDescent="0.25">
      <c r="A32" s="73" t="s">
        <v>308</v>
      </c>
      <c r="B32" s="41" t="s">
        <v>5</v>
      </c>
      <c r="C32" s="41" t="s">
        <v>288</v>
      </c>
      <c r="D32" s="41" t="s">
        <v>22</v>
      </c>
      <c r="E32" s="52">
        <v>5647</v>
      </c>
      <c r="F32" s="52">
        <v>5647</v>
      </c>
      <c r="G32" s="41" t="s">
        <v>289</v>
      </c>
      <c r="H32" s="59"/>
      <c r="I32" s="56">
        <v>14000000</v>
      </c>
      <c r="J32" s="41"/>
      <c r="K32" s="41"/>
      <c r="L32" s="41"/>
      <c r="M32" s="41"/>
      <c r="N32" s="41"/>
      <c r="O32" s="41"/>
      <c r="P32" s="41"/>
      <c r="Q32" s="41"/>
      <c r="R32" s="53"/>
      <c r="S32" s="43"/>
    </row>
    <row r="33" spans="1:19" ht="31.5" customHeight="1" x14ac:dyDescent="0.25">
      <c r="A33" s="74"/>
      <c r="B33" s="2" t="s">
        <v>5</v>
      </c>
      <c r="C33" s="2" t="s">
        <v>290</v>
      </c>
      <c r="D33" s="2" t="s">
        <v>22</v>
      </c>
      <c r="E33" s="9">
        <v>508</v>
      </c>
      <c r="F33" s="9">
        <v>508</v>
      </c>
      <c r="G33" s="2" t="s">
        <v>291</v>
      </c>
      <c r="H33" s="60"/>
      <c r="I33" s="57"/>
      <c r="J33" s="2"/>
      <c r="K33" s="2"/>
      <c r="L33" s="2"/>
      <c r="M33" s="2"/>
      <c r="N33" s="2"/>
      <c r="O33" s="2"/>
      <c r="P33" s="2"/>
      <c r="Q33" s="2"/>
      <c r="R33" s="10"/>
      <c r="S33" s="44"/>
    </row>
    <row r="34" spans="1:19" ht="63" x14ac:dyDescent="0.25">
      <c r="A34" s="74"/>
      <c r="B34" s="2" t="s">
        <v>5</v>
      </c>
      <c r="C34" s="2" t="s">
        <v>30</v>
      </c>
      <c r="D34" s="2" t="s">
        <v>22</v>
      </c>
      <c r="E34" s="9">
        <f>2101+6725</f>
        <v>8826</v>
      </c>
      <c r="F34" s="9">
        <v>8826</v>
      </c>
      <c r="G34" s="2" t="s">
        <v>292</v>
      </c>
      <c r="H34" s="60"/>
      <c r="I34" s="57"/>
      <c r="J34" s="2"/>
      <c r="K34" s="2"/>
      <c r="L34" s="2"/>
      <c r="M34" s="2"/>
      <c r="N34" s="2"/>
      <c r="O34" s="2"/>
      <c r="P34" s="2"/>
      <c r="Q34" s="2"/>
      <c r="R34" s="10"/>
      <c r="S34" s="44"/>
    </row>
    <row r="35" spans="1:19" ht="31.5" x14ac:dyDescent="0.25">
      <c r="A35" s="74"/>
      <c r="B35" s="2" t="s">
        <v>5</v>
      </c>
      <c r="C35" s="2" t="s">
        <v>293</v>
      </c>
      <c r="D35" s="2" t="s">
        <v>22</v>
      </c>
      <c r="E35" s="9">
        <v>55.87</v>
      </c>
      <c r="F35" s="9">
        <v>149</v>
      </c>
      <c r="G35" s="2" t="s">
        <v>294</v>
      </c>
      <c r="H35" s="60"/>
      <c r="I35" s="57"/>
      <c r="J35" s="2"/>
      <c r="K35" s="2"/>
      <c r="L35" s="2"/>
      <c r="M35" s="2"/>
      <c r="N35" s="2"/>
      <c r="O35" s="2"/>
      <c r="P35" s="2"/>
      <c r="Q35" s="2"/>
      <c r="R35" s="10"/>
      <c r="S35" s="44"/>
    </row>
    <row r="36" spans="1:19" ht="47.25" x14ac:dyDescent="0.25">
      <c r="A36" s="74"/>
      <c r="B36" s="2" t="s">
        <v>5</v>
      </c>
      <c r="C36" s="2" t="s">
        <v>295</v>
      </c>
      <c r="D36" s="2" t="s">
        <v>22</v>
      </c>
      <c r="E36" s="9">
        <f>429.5+198.2</f>
        <v>627.70000000000005</v>
      </c>
      <c r="F36" s="9">
        <v>628</v>
      </c>
      <c r="G36" s="2" t="s">
        <v>296</v>
      </c>
      <c r="H36" s="60"/>
      <c r="I36" s="57"/>
      <c r="J36" s="2"/>
      <c r="K36" s="2"/>
      <c r="L36" s="2"/>
      <c r="M36" s="2"/>
      <c r="N36" s="2"/>
      <c r="O36" s="2"/>
      <c r="P36" s="2"/>
      <c r="Q36" s="2"/>
      <c r="R36" s="10"/>
      <c r="S36" s="44"/>
    </row>
    <row r="37" spans="1:19" ht="31.5" customHeight="1" x14ac:dyDescent="0.25">
      <c r="A37" s="74"/>
      <c r="B37" s="2" t="s">
        <v>5</v>
      </c>
      <c r="C37" s="2" t="s">
        <v>297</v>
      </c>
      <c r="D37" s="2" t="s">
        <v>22</v>
      </c>
      <c r="E37" s="9">
        <v>17</v>
      </c>
      <c r="F37" s="9">
        <v>17</v>
      </c>
      <c r="G37" s="2" t="s">
        <v>301</v>
      </c>
      <c r="H37" s="60"/>
      <c r="I37" s="57"/>
      <c r="J37" s="2"/>
      <c r="K37" s="2"/>
      <c r="L37" s="2"/>
      <c r="M37" s="2"/>
      <c r="N37" s="2"/>
      <c r="O37" s="2"/>
      <c r="P37" s="2"/>
      <c r="Q37" s="2"/>
      <c r="R37" s="10"/>
      <c r="S37" s="44"/>
    </row>
    <row r="38" spans="1:19" ht="63" x14ac:dyDescent="0.25">
      <c r="A38" s="74"/>
      <c r="B38" s="2" t="s">
        <v>5</v>
      </c>
      <c r="C38" s="2" t="s">
        <v>44</v>
      </c>
      <c r="D38" s="2" t="s">
        <v>22</v>
      </c>
      <c r="E38" s="9">
        <f>1566+72</f>
        <v>1638</v>
      </c>
      <c r="F38" s="9">
        <v>1638</v>
      </c>
      <c r="G38" s="2" t="s">
        <v>298</v>
      </c>
      <c r="H38" s="60"/>
      <c r="I38" s="57"/>
      <c r="J38" s="2"/>
      <c r="K38" s="2"/>
      <c r="L38" s="2"/>
      <c r="M38" s="2"/>
      <c r="N38" s="2"/>
      <c r="O38" s="2"/>
      <c r="P38" s="2"/>
      <c r="Q38" s="2"/>
      <c r="R38" s="10"/>
      <c r="S38" s="44"/>
    </row>
    <row r="39" spans="1:19" ht="78.75" x14ac:dyDescent="0.25">
      <c r="A39" s="74"/>
      <c r="B39" s="2" t="s">
        <v>5</v>
      </c>
      <c r="C39" s="2" t="s">
        <v>299</v>
      </c>
      <c r="D39" s="2" t="s">
        <v>22</v>
      </c>
      <c r="E39" s="9">
        <f>7852+57.34+100</f>
        <v>8009.34</v>
      </c>
      <c r="F39" s="9">
        <v>8009</v>
      </c>
      <c r="G39" s="2" t="s">
        <v>300</v>
      </c>
      <c r="H39" s="60"/>
      <c r="I39" s="57"/>
      <c r="J39" s="2"/>
      <c r="K39" s="2"/>
      <c r="L39" s="2"/>
      <c r="M39" s="2"/>
      <c r="N39" s="2"/>
      <c r="O39" s="2"/>
      <c r="P39" s="2"/>
      <c r="Q39" s="2"/>
      <c r="R39" s="10"/>
      <c r="S39" s="44"/>
    </row>
    <row r="40" spans="1:19" ht="202.5" customHeight="1" thickBot="1" x14ac:dyDescent="0.3">
      <c r="A40" s="75"/>
      <c r="B40" s="45" t="s">
        <v>5</v>
      </c>
      <c r="C40" s="45" t="s">
        <v>51</v>
      </c>
      <c r="D40" s="45" t="s">
        <v>22</v>
      </c>
      <c r="E40" s="54">
        <f>3752+3752+6725</f>
        <v>14229</v>
      </c>
      <c r="F40" s="54">
        <v>14229</v>
      </c>
      <c r="G40" s="45" t="s">
        <v>302</v>
      </c>
      <c r="H40" s="61"/>
      <c r="I40" s="58"/>
      <c r="J40" s="45"/>
      <c r="K40" s="45"/>
      <c r="L40" s="45"/>
      <c r="M40" s="45"/>
      <c r="N40" s="45"/>
      <c r="O40" s="45"/>
      <c r="P40" s="45"/>
      <c r="Q40" s="45"/>
      <c r="R40" s="55"/>
      <c r="S40" s="46"/>
    </row>
    <row r="41" spans="1:19" ht="31.5" x14ac:dyDescent="0.25">
      <c r="A41" s="37" t="s">
        <v>84</v>
      </c>
      <c r="B41" s="37" t="s">
        <v>5</v>
      </c>
      <c r="C41" s="37" t="s">
        <v>21</v>
      </c>
      <c r="D41" s="37" t="s">
        <v>85</v>
      </c>
      <c r="E41" s="37">
        <v>48</v>
      </c>
      <c r="F41" s="37">
        <v>48</v>
      </c>
      <c r="G41" s="37" t="s">
        <v>86</v>
      </c>
      <c r="H41" s="39" t="s">
        <v>61</v>
      </c>
      <c r="I41" s="39" t="s">
        <v>61</v>
      </c>
      <c r="J41" s="37" t="s">
        <v>87</v>
      </c>
      <c r="K41" s="37" t="s">
        <v>12</v>
      </c>
      <c r="L41" s="37" t="s">
        <v>13</v>
      </c>
      <c r="M41" s="37" t="s">
        <v>13</v>
      </c>
      <c r="N41" s="37" t="s">
        <v>13</v>
      </c>
      <c r="O41" s="37" t="s">
        <v>13</v>
      </c>
      <c r="P41" s="37" t="s">
        <v>13</v>
      </c>
      <c r="Q41" s="37" t="s">
        <v>13</v>
      </c>
      <c r="R41" s="40">
        <v>0</v>
      </c>
      <c r="S41" s="37" t="s">
        <v>13</v>
      </c>
    </row>
    <row r="42" spans="1:19" ht="31.5" x14ac:dyDescent="0.25">
      <c r="A42" s="2" t="s">
        <v>98</v>
      </c>
      <c r="B42" s="2" t="s">
        <v>5</v>
      </c>
      <c r="C42" s="2" t="s">
        <v>45</v>
      </c>
      <c r="D42" s="2" t="s">
        <v>15</v>
      </c>
      <c r="E42" s="2">
        <v>7</v>
      </c>
      <c r="F42" s="2">
        <v>7</v>
      </c>
      <c r="G42" s="2" t="s">
        <v>39</v>
      </c>
      <c r="H42" s="3" t="s">
        <v>61</v>
      </c>
      <c r="I42" s="3" t="s">
        <v>61</v>
      </c>
      <c r="J42" s="2" t="s">
        <v>99</v>
      </c>
      <c r="K42" s="2" t="s">
        <v>12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6">
        <v>0</v>
      </c>
      <c r="S42" s="2" t="s">
        <v>13</v>
      </c>
    </row>
    <row r="43" spans="1:19" ht="78.75" x14ac:dyDescent="0.25">
      <c r="A43" s="2" t="s">
        <v>89</v>
      </c>
      <c r="B43" s="2" t="s">
        <v>5</v>
      </c>
      <c r="C43" s="2" t="s">
        <v>51</v>
      </c>
      <c r="D43" s="2" t="s">
        <v>173</v>
      </c>
      <c r="E43" s="2">
        <v>105</v>
      </c>
      <c r="F43" s="2">
        <v>105</v>
      </c>
      <c r="G43" s="2" t="s">
        <v>174</v>
      </c>
      <c r="H43" s="3">
        <v>2500</v>
      </c>
      <c r="I43" s="4">
        <v>262500</v>
      </c>
      <c r="J43" s="2" t="s">
        <v>90</v>
      </c>
      <c r="K43" s="2" t="s">
        <v>12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6">
        <v>0</v>
      </c>
      <c r="S43" s="2" t="s">
        <v>13</v>
      </c>
    </row>
    <row r="44" spans="1:19" ht="31.5" x14ac:dyDescent="0.25">
      <c r="A44" s="2" t="s">
        <v>175</v>
      </c>
      <c r="B44" s="2" t="s">
        <v>5</v>
      </c>
      <c r="C44" s="2" t="s">
        <v>51</v>
      </c>
      <c r="D44" s="2" t="s">
        <v>108</v>
      </c>
      <c r="E44" s="2">
        <v>224.62</v>
      </c>
      <c r="F44" s="2">
        <v>224.62</v>
      </c>
      <c r="G44" s="2" t="s">
        <v>97</v>
      </c>
      <c r="H44" s="3">
        <v>1000</v>
      </c>
      <c r="I44" s="4">
        <f>H44*E44</f>
        <v>224620</v>
      </c>
      <c r="J44" s="2" t="s">
        <v>176</v>
      </c>
      <c r="K44" s="2" t="s">
        <v>12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6">
        <v>0</v>
      </c>
      <c r="S44" s="2" t="s">
        <v>13</v>
      </c>
    </row>
    <row r="45" spans="1:19" ht="78.75" x14ac:dyDescent="0.25">
      <c r="A45" s="2" t="s">
        <v>77</v>
      </c>
      <c r="B45" s="2" t="s">
        <v>5</v>
      </c>
      <c r="C45" s="2" t="s">
        <v>51</v>
      </c>
      <c r="D45" s="2" t="s">
        <v>59</v>
      </c>
      <c r="E45" s="2">
        <v>125.88</v>
      </c>
      <c r="F45" s="2">
        <v>125.88</v>
      </c>
      <c r="G45" s="2" t="s">
        <v>177</v>
      </c>
      <c r="H45" s="3">
        <v>1200</v>
      </c>
      <c r="I45" s="4">
        <v>151056</v>
      </c>
      <c r="J45" s="2" t="s">
        <v>78</v>
      </c>
      <c r="K45" s="2" t="s">
        <v>12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6">
        <v>0</v>
      </c>
      <c r="S45" s="2" t="s">
        <v>13</v>
      </c>
    </row>
    <row r="46" spans="1:19" ht="31.5" x14ac:dyDescent="0.25">
      <c r="A46" s="2" t="s">
        <v>208</v>
      </c>
      <c r="B46" s="2" t="s">
        <v>5</v>
      </c>
      <c r="C46" s="2" t="s">
        <v>51</v>
      </c>
      <c r="D46" s="2" t="s">
        <v>59</v>
      </c>
      <c r="E46" s="2">
        <v>181.77</v>
      </c>
      <c r="F46" s="2">
        <v>181.77</v>
      </c>
      <c r="G46" s="2" t="s">
        <v>177</v>
      </c>
      <c r="H46" s="3">
        <v>3000</v>
      </c>
      <c r="I46" s="4">
        <v>545310</v>
      </c>
      <c r="J46" s="2" t="s">
        <v>209</v>
      </c>
      <c r="K46" s="2" t="s">
        <v>12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6">
        <v>0</v>
      </c>
      <c r="S46" s="2" t="s">
        <v>13</v>
      </c>
    </row>
    <row r="47" spans="1:19" ht="31.5" x14ac:dyDescent="0.25">
      <c r="A47" s="2" t="s">
        <v>207</v>
      </c>
      <c r="B47" s="2" t="s">
        <v>5</v>
      </c>
      <c r="C47" s="2" t="s">
        <v>30</v>
      </c>
      <c r="D47" s="2" t="s">
        <v>178</v>
      </c>
      <c r="E47" s="2">
        <v>2187.81</v>
      </c>
      <c r="F47" s="2">
        <v>2830.6</v>
      </c>
      <c r="G47" s="2" t="s">
        <v>179</v>
      </c>
      <c r="H47" s="3">
        <v>2500</v>
      </c>
      <c r="I47" s="4">
        <f>2500*2187.81</f>
        <v>5469525</v>
      </c>
      <c r="J47" s="2" t="s">
        <v>22</v>
      </c>
      <c r="K47" s="1" t="s">
        <v>180</v>
      </c>
      <c r="L47" s="2" t="s">
        <v>181</v>
      </c>
      <c r="M47" s="2" t="s">
        <v>88</v>
      </c>
      <c r="N47" s="2" t="s">
        <v>88</v>
      </c>
      <c r="O47" s="2" t="s">
        <v>88</v>
      </c>
      <c r="P47" s="2" t="s">
        <v>88</v>
      </c>
      <c r="Q47" s="2" t="s">
        <v>88</v>
      </c>
      <c r="R47" s="2" t="s">
        <v>88</v>
      </c>
      <c r="S47" s="2" t="s">
        <v>88</v>
      </c>
    </row>
    <row r="48" spans="1:19" ht="31.5" x14ac:dyDescent="0.25">
      <c r="A48" s="2" t="s">
        <v>38</v>
      </c>
      <c r="B48" s="2" t="s">
        <v>5</v>
      </c>
      <c r="C48" s="2" t="s">
        <v>30</v>
      </c>
      <c r="D48" s="2" t="s">
        <v>210</v>
      </c>
      <c r="E48" s="2">
        <v>492</v>
      </c>
      <c r="F48" s="2">
        <v>492</v>
      </c>
      <c r="G48" s="2" t="s">
        <v>39</v>
      </c>
      <c r="H48" s="3" t="s">
        <v>61</v>
      </c>
      <c r="I48" s="3" t="s">
        <v>61</v>
      </c>
      <c r="J48" s="2" t="s">
        <v>182</v>
      </c>
      <c r="K48" s="2" t="s">
        <v>12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6">
        <v>0</v>
      </c>
      <c r="S48" s="2" t="s">
        <v>4</v>
      </c>
    </row>
    <row r="49" spans="1:19" ht="31.5" x14ac:dyDescent="0.25">
      <c r="A49" s="2" t="s">
        <v>79</v>
      </c>
      <c r="B49" s="2" t="s">
        <v>5</v>
      </c>
      <c r="C49" s="2" t="s">
        <v>30</v>
      </c>
      <c r="D49" s="2" t="s">
        <v>80</v>
      </c>
      <c r="E49" s="2">
        <v>488.44</v>
      </c>
      <c r="F49" s="2">
        <v>1702.5</v>
      </c>
      <c r="G49" s="2" t="s">
        <v>287</v>
      </c>
      <c r="H49" s="3">
        <v>5500</v>
      </c>
      <c r="I49" s="4">
        <v>2475008.426</v>
      </c>
      <c r="J49" s="2" t="s">
        <v>183</v>
      </c>
      <c r="K49" s="1" t="s">
        <v>7</v>
      </c>
      <c r="L49" s="2" t="s">
        <v>81</v>
      </c>
      <c r="M49" s="2" t="s">
        <v>72</v>
      </c>
      <c r="N49" s="2" t="s">
        <v>8</v>
      </c>
      <c r="O49" s="2" t="s">
        <v>8</v>
      </c>
      <c r="P49" s="2" t="s">
        <v>8</v>
      </c>
      <c r="Q49" s="2" t="s">
        <v>8</v>
      </c>
      <c r="R49" s="6">
        <v>0.18</v>
      </c>
      <c r="S49" s="2" t="s">
        <v>9</v>
      </c>
    </row>
    <row r="50" spans="1:19" ht="63" x14ac:dyDescent="0.25">
      <c r="A50" s="2" t="s">
        <v>67</v>
      </c>
      <c r="B50" s="2" t="s">
        <v>5</v>
      </c>
      <c r="C50" s="2" t="s">
        <v>30</v>
      </c>
      <c r="D50" s="2" t="s">
        <v>68</v>
      </c>
      <c r="E50" s="2">
        <v>41.92</v>
      </c>
      <c r="F50" s="2">
        <v>41.92</v>
      </c>
      <c r="G50" s="2" t="s">
        <v>156</v>
      </c>
      <c r="H50" s="3">
        <v>3500</v>
      </c>
      <c r="I50" s="4">
        <v>146720</v>
      </c>
      <c r="J50" s="2" t="s">
        <v>69</v>
      </c>
      <c r="K50" s="2" t="s">
        <v>12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6">
        <v>0</v>
      </c>
      <c r="S50" s="2" t="s">
        <v>13</v>
      </c>
    </row>
    <row r="51" spans="1:19" x14ac:dyDescent="0.25">
      <c r="A51" s="2" t="s">
        <v>101</v>
      </c>
      <c r="B51" s="2" t="s">
        <v>5</v>
      </c>
      <c r="C51" s="2" t="s">
        <v>30</v>
      </c>
      <c r="D51" s="2" t="s">
        <v>68</v>
      </c>
      <c r="E51" s="2">
        <v>56.2</v>
      </c>
      <c r="F51" s="2">
        <v>56.2</v>
      </c>
      <c r="G51" s="2"/>
      <c r="H51" s="3">
        <v>1500</v>
      </c>
      <c r="I51" s="4">
        <f>H51*E51</f>
        <v>84300</v>
      </c>
      <c r="J51" s="2" t="s">
        <v>197</v>
      </c>
      <c r="K51" s="2" t="s">
        <v>12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2" t="s">
        <v>13</v>
      </c>
      <c r="R51" s="6">
        <v>0</v>
      </c>
      <c r="S51" s="2" t="s">
        <v>13</v>
      </c>
    </row>
    <row r="52" spans="1:19" x14ac:dyDescent="0.25">
      <c r="A52" s="2" t="s">
        <v>101</v>
      </c>
      <c r="B52" s="2" t="s">
        <v>5</v>
      </c>
      <c r="C52" s="2" t="s">
        <v>30</v>
      </c>
      <c r="D52" s="2" t="s">
        <v>62</v>
      </c>
      <c r="E52" s="2">
        <v>86.09</v>
      </c>
      <c r="F52" s="2">
        <v>86.09</v>
      </c>
      <c r="G52" s="2"/>
      <c r="H52" s="3">
        <v>1500</v>
      </c>
      <c r="I52" s="4">
        <f>H52*E52</f>
        <v>129135</v>
      </c>
      <c r="J52" s="2" t="s">
        <v>198</v>
      </c>
      <c r="K52" s="2" t="s">
        <v>12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6">
        <v>0</v>
      </c>
      <c r="S52" s="2" t="s">
        <v>13</v>
      </c>
    </row>
    <row r="53" spans="1:19" ht="31.5" x14ac:dyDescent="0.25">
      <c r="A53" s="2" t="s">
        <v>101</v>
      </c>
      <c r="B53" s="2" t="s">
        <v>5</v>
      </c>
      <c r="C53" s="2" t="s">
        <v>30</v>
      </c>
      <c r="D53" s="2" t="s">
        <v>62</v>
      </c>
      <c r="E53" s="2">
        <v>60.48</v>
      </c>
      <c r="F53" s="2">
        <v>60.48</v>
      </c>
      <c r="G53" s="2"/>
      <c r="H53" s="3">
        <v>1500</v>
      </c>
      <c r="I53" s="4">
        <f>H53*E53</f>
        <v>90720</v>
      </c>
      <c r="J53" s="2" t="s">
        <v>199</v>
      </c>
      <c r="K53" s="2" t="s">
        <v>12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ht="31.5" x14ac:dyDescent="0.25">
      <c r="A54" s="2" t="s">
        <v>101</v>
      </c>
      <c r="B54" s="23" t="s">
        <v>5</v>
      </c>
      <c r="C54" s="2" t="s">
        <v>30</v>
      </c>
      <c r="D54" s="2" t="s">
        <v>200</v>
      </c>
      <c r="E54" s="2">
        <v>1536.18</v>
      </c>
      <c r="F54" s="2">
        <v>1701</v>
      </c>
      <c r="G54" s="2"/>
      <c r="H54" s="3">
        <v>1500</v>
      </c>
      <c r="I54" s="4">
        <f>H54*E54</f>
        <v>2304270</v>
      </c>
      <c r="J54" s="2" t="s">
        <v>61</v>
      </c>
      <c r="K54" s="1" t="s">
        <v>7</v>
      </c>
      <c r="L54" s="2" t="s">
        <v>201</v>
      </c>
      <c r="M54" s="2" t="s">
        <v>22</v>
      </c>
      <c r="N54" s="2" t="s">
        <v>22</v>
      </c>
      <c r="O54" s="2" t="s">
        <v>22</v>
      </c>
      <c r="P54" s="2" t="s">
        <v>22</v>
      </c>
      <c r="Q54" s="2" t="s">
        <v>22</v>
      </c>
      <c r="R54" s="2" t="s">
        <v>22</v>
      </c>
      <c r="S54" s="2" t="s">
        <v>22</v>
      </c>
    </row>
    <row r="55" spans="1:19" ht="31.5" x14ac:dyDescent="0.25">
      <c r="A55" s="2" t="s">
        <v>94</v>
      </c>
      <c r="B55" s="2" t="s">
        <v>5</v>
      </c>
      <c r="C55" s="2" t="s">
        <v>30</v>
      </c>
      <c r="D55" s="2" t="s">
        <v>71</v>
      </c>
      <c r="E55" s="2">
        <v>28.26</v>
      </c>
      <c r="F55" s="2">
        <v>28.26</v>
      </c>
      <c r="G55" s="2" t="s">
        <v>39</v>
      </c>
      <c r="H55" s="3" t="s">
        <v>61</v>
      </c>
      <c r="I55" s="3" t="s">
        <v>61</v>
      </c>
      <c r="J55" s="2" t="s">
        <v>95</v>
      </c>
      <c r="K55" s="2" t="s">
        <v>12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6">
        <v>0</v>
      </c>
      <c r="S55" s="2" t="s">
        <v>13</v>
      </c>
    </row>
    <row r="56" spans="1:19" x14ac:dyDescent="0.25">
      <c r="A56" s="2" t="s">
        <v>101</v>
      </c>
      <c r="B56" s="2" t="s">
        <v>5</v>
      </c>
      <c r="C56" s="2" t="s">
        <v>30</v>
      </c>
      <c r="D56" s="2" t="s">
        <v>64</v>
      </c>
      <c r="E56" s="2">
        <v>93.7</v>
      </c>
      <c r="F56" s="2">
        <v>187</v>
      </c>
      <c r="G56" s="2"/>
      <c r="H56" s="3">
        <v>1500</v>
      </c>
      <c r="I56" s="4">
        <v>140550</v>
      </c>
      <c r="J56" s="2" t="s">
        <v>206</v>
      </c>
      <c r="K56" s="2" t="s">
        <v>12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6" t="s">
        <v>13</v>
      </c>
      <c r="S56" s="2" t="s">
        <v>13</v>
      </c>
    </row>
    <row r="57" spans="1:19" ht="63" x14ac:dyDescent="0.25">
      <c r="A57" s="2" t="s">
        <v>31</v>
      </c>
      <c r="B57" s="2" t="s">
        <v>5</v>
      </c>
      <c r="C57" s="2" t="s">
        <v>30</v>
      </c>
      <c r="D57" s="2" t="s">
        <v>64</v>
      </c>
      <c r="E57" s="2">
        <v>10</v>
      </c>
      <c r="F57" s="2">
        <v>393.8</v>
      </c>
      <c r="G57" s="2"/>
      <c r="H57" s="3">
        <v>8250</v>
      </c>
      <c r="I57" s="4">
        <v>82500</v>
      </c>
      <c r="J57" s="2" t="s">
        <v>203</v>
      </c>
      <c r="K57" s="1" t="s">
        <v>7</v>
      </c>
      <c r="L57" s="2" t="s">
        <v>204</v>
      </c>
      <c r="M57" s="2" t="s">
        <v>72</v>
      </c>
      <c r="N57" s="2" t="s">
        <v>8</v>
      </c>
      <c r="O57" s="2" t="s">
        <v>8</v>
      </c>
      <c r="P57" s="2" t="s">
        <v>8</v>
      </c>
      <c r="Q57" s="2" t="s">
        <v>8</v>
      </c>
      <c r="R57" s="6">
        <v>0.125</v>
      </c>
      <c r="S57" s="2" t="s">
        <v>9</v>
      </c>
    </row>
    <row r="58" spans="1:19" ht="63" x14ac:dyDescent="0.25">
      <c r="A58" s="2" t="s">
        <v>32</v>
      </c>
      <c r="B58" s="2" t="s">
        <v>5</v>
      </c>
      <c r="C58" s="2" t="s">
        <v>30</v>
      </c>
      <c r="D58" s="2" t="s">
        <v>64</v>
      </c>
      <c r="E58" s="2">
        <v>10</v>
      </c>
      <c r="F58" s="2">
        <v>393.8</v>
      </c>
      <c r="G58" s="2"/>
      <c r="H58" s="3">
        <v>8250</v>
      </c>
      <c r="I58" s="4">
        <v>82500</v>
      </c>
      <c r="J58" s="2" t="s">
        <v>203</v>
      </c>
      <c r="K58" s="1" t="s">
        <v>7</v>
      </c>
      <c r="L58" s="2" t="s">
        <v>204</v>
      </c>
      <c r="M58" s="2" t="s">
        <v>72</v>
      </c>
      <c r="N58" s="2" t="s">
        <v>8</v>
      </c>
      <c r="O58" s="2" t="s">
        <v>8</v>
      </c>
      <c r="P58" s="2" t="s">
        <v>8</v>
      </c>
      <c r="Q58" s="2" t="s">
        <v>8</v>
      </c>
      <c r="R58" s="6">
        <v>0.125</v>
      </c>
      <c r="S58" s="2" t="s">
        <v>9</v>
      </c>
    </row>
    <row r="59" spans="1:19" ht="63" x14ac:dyDescent="0.25">
      <c r="A59" s="2" t="s">
        <v>37</v>
      </c>
      <c r="B59" s="2" t="s">
        <v>5</v>
      </c>
      <c r="C59" s="2" t="s">
        <v>30</v>
      </c>
      <c r="D59" s="2" t="s">
        <v>202</v>
      </c>
      <c r="E59" s="2">
        <v>17.186999999999998</v>
      </c>
      <c r="F59" s="2">
        <v>57.29</v>
      </c>
      <c r="G59" s="2"/>
      <c r="H59" s="3">
        <v>6500</v>
      </c>
      <c r="I59" s="4">
        <v>111670</v>
      </c>
      <c r="J59" s="2" t="s">
        <v>205</v>
      </c>
      <c r="K59" s="1" t="s">
        <v>7</v>
      </c>
      <c r="L59" s="2" t="s">
        <v>204</v>
      </c>
      <c r="M59" s="2" t="s">
        <v>72</v>
      </c>
      <c r="N59" s="2" t="s">
        <v>8</v>
      </c>
      <c r="O59" s="2" t="s">
        <v>8</v>
      </c>
      <c r="P59" s="2" t="s">
        <v>8</v>
      </c>
      <c r="Q59" s="2" t="s">
        <v>8</v>
      </c>
      <c r="R59" s="6">
        <v>0.125</v>
      </c>
      <c r="S59" s="2" t="s">
        <v>9</v>
      </c>
    </row>
    <row r="60" spans="1:19" x14ac:dyDescent="0.25">
      <c r="A60" s="2" t="s">
        <v>217</v>
      </c>
      <c r="B60" s="2" t="s">
        <v>5</v>
      </c>
      <c r="C60" s="2" t="s">
        <v>218</v>
      </c>
      <c r="D60" s="2" t="s">
        <v>219</v>
      </c>
      <c r="E60" s="2">
        <v>2574.31</v>
      </c>
      <c r="F60" s="2">
        <v>2574.31</v>
      </c>
      <c r="G60" s="2"/>
      <c r="H60" s="3">
        <v>500</v>
      </c>
      <c r="I60" s="3">
        <f>H60*E60</f>
        <v>1287155</v>
      </c>
      <c r="J60" s="2" t="s">
        <v>220</v>
      </c>
      <c r="K60" s="2" t="s">
        <v>12</v>
      </c>
      <c r="L60" s="2" t="s">
        <v>13</v>
      </c>
      <c r="M60" s="2" t="s">
        <v>13</v>
      </c>
      <c r="N60" s="2" t="s">
        <v>13</v>
      </c>
      <c r="O60" s="2" t="s">
        <v>13</v>
      </c>
      <c r="P60" s="2" t="s">
        <v>13</v>
      </c>
      <c r="Q60" s="2" t="s">
        <v>13</v>
      </c>
      <c r="R60" s="6">
        <v>0</v>
      </c>
      <c r="S60" s="2" t="s">
        <v>13</v>
      </c>
    </row>
    <row r="61" spans="1:19" ht="31.5" x14ac:dyDescent="0.25">
      <c r="A61" s="2" t="s">
        <v>217</v>
      </c>
      <c r="B61" s="2" t="s">
        <v>5</v>
      </c>
      <c r="C61" s="2" t="s">
        <v>52</v>
      </c>
      <c r="D61" s="2" t="s">
        <v>222</v>
      </c>
      <c r="E61" s="2">
        <v>26.27</v>
      </c>
      <c r="F61" s="2">
        <v>52.55</v>
      </c>
      <c r="G61" s="2" t="s">
        <v>97</v>
      </c>
      <c r="H61" s="3">
        <v>5000</v>
      </c>
      <c r="I61" s="4">
        <f>H61*E61</f>
        <v>131350</v>
      </c>
      <c r="J61" s="2" t="s">
        <v>223</v>
      </c>
      <c r="K61" s="2" t="s">
        <v>12</v>
      </c>
      <c r="L61" s="2" t="s">
        <v>13</v>
      </c>
      <c r="M61" s="2" t="s">
        <v>13</v>
      </c>
      <c r="N61" s="2" t="s">
        <v>13</v>
      </c>
      <c r="O61" s="2" t="s">
        <v>13</v>
      </c>
      <c r="P61" s="2" t="s">
        <v>13</v>
      </c>
      <c r="Q61" s="2" t="s">
        <v>13</v>
      </c>
      <c r="R61" s="6">
        <v>0</v>
      </c>
      <c r="S61" s="2" t="s">
        <v>13</v>
      </c>
    </row>
    <row r="62" spans="1:19" ht="78.75" x14ac:dyDescent="0.25">
      <c r="A62" s="2" t="s">
        <v>132</v>
      </c>
      <c r="B62" s="2" t="s">
        <v>5</v>
      </c>
      <c r="C62" s="2" t="s">
        <v>52</v>
      </c>
      <c r="D62" s="2" t="s">
        <v>100</v>
      </c>
      <c r="E62" s="2">
        <v>356.1</v>
      </c>
      <c r="F62" s="2">
        <v>356.1</v>
      </c>
      <c r="G62" s="2"/>
      <c r="H62" s="3">
        <v>3201.35</v>
      </c>
      <c r="I62" s="4">
        <v>1140000.7350000001</v>
      </c>
      <c r="J62" s="2" t="s">
        <v>133</v>
      </c>
      <c r="K62" s="2" t="s">
        <v>12</v>
      </c>
      <c r="L62" s="2" t="s">
        <v>13</v>
      </c>
      <c r="M62" s="2" t="s">
        <v>28</v>
      </c>
      <c r="N62" s="2" t="s">
        <v>134</v>
      </c>
      <c r="O62" s="2" t="s">
        <v>96</v>
      </c>
      <c r="P62" s="2" t="s">
        <v>135</v>
      </c>
      <c r="Q62" s="2" t="s">
        <v>65</v>
      </c>
      <c r="R62" s="6">
        <v>0.125</v>
      </c>
      <c r="S62" s="2" t="s">
        <v>13</v>
      </c>
    </row>
    <row r="63" spans="1:19" x14ac:dyDescent="0.25">
      <c r="A63" s="2" t="s">
        <v>91</v>
      </c>
      <c r="B63" s="2" t="s">
        <v>5</v>
      </c>
      <c r="C63" s="2" t="s">
        <v>52</v>
      </c>
      <c r="D63" s="2" t="s">
        <v>66</v>
      </c>
      <c r="E63" s="2">
        <v>28.25</v>
      </c>
      <c r="F63" s="2">
        <v>56.5</v>
      </c>
      <c r="G63" s="2"/>
      <c r="H63" s="3">
        <v>10000</v>
      </c>
      <c r="I63" s="4">
        <v>282500</v>
      </c>
      <c r="J63" s="2" t="s">
        <v>92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ht="47.25" x14ac:dyDescent="0.25">
      <c r="A64" s="2"/>
      <c r="B64" s="2" t="s">
        <v>5</v>
      </c>
      <c r="C64" s="2" t="s">
        <v>6</v>
      </c>
      <c r="D64" s="2" t="s">
        <v>234</v>
      </c>
      <c r="E64" s="2">
        <v>108.58</v>
      </c>
      <c r="F64" s="2">
        <v>108.58</v>
      </c>
      <c r="G64" s="2"/>
      <c r="H64" s="3">
        <v>2500</v>
      </c>
      <c r="I64" s="4">
        <f>H64*E64</f>
        <v>271450</v>
      </c>
      <c r="J64" s="2" t="s">
        <v>235</v>
      </c>
      <c r="K64" s="2" t="s">
        <v>12</v>
      </c>
      <c r="L64" s="2" t="s">
        <v>13</v>
      </c>
      <c r="M64" s="2" t="s">
        <v>13</v>
      </c>
      <c r="N64" s="2" t="s">
        <v>13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</row>
    <row r="65" spans="1:19" ht="31.5" x14ac:dyDescent="0.25">
      <c r="A65" s="2"/>
      <c r="B65" s="2" t="s">
        <v>5</v>
      </c>
      <c r="C65" s="2" t="s">
        <v>6</v>
      </c>
      <c r="D65" s="2" t="s">
        <v>74</v>
      </c>
      <c r="E65" s="2">
        <v>34.299999999999997</v>
      </c>
      <c r="F65" s="2">
        <v>68.61</v>
      </c>
      <c r="G65" s="25" t="s">
        <v>254</v>
      </c>
      <c r="H65" s="3">
        <v>3500</v>
      </c>
      <c r="I65" s="4">
        <f>H65*E65</f>
        <v>120049.99999999999</v>
      </c>
      <c r="J65" s="2" t="s">
        <v>244</v>
      </c>
      <c r="K65" s="2" t="s">
        <v>12</v>
      </c>
      <c r="L65" s="2" t="s">
        <v>13</v>
      </c>
      <c r="M65" s="2" t="s">
        <v>54</v>
      </c>
      <c r="N65" s="33">
        <v>42811</v>
      </c>
      <c r="O65" s="2" t="s">
        <v>257</v>
      </c>
      <c r="P65" s="2" t="s">
        <v>257</v>
      </c>
      <c r="Q65" s="32">
        <v>1250</v>
      </c>
      <c r="R65" s="6">
        <v>0.13500000000000001</v>
      </c>
      <c r="S65" s="2" t="s">
        <v>9</v>
      </c>
    </row>
    <row r="66" spans="1:19" ht="48" thickBot="1" x14ac:dyDescent="0.3">
      <c r="A66" s="34"/>
      <c r="B66" s="34" t="s">
        <v>5</v>
      </c>
      <c r="C66" s="34" t="s">
        <v>6</v>
      </c>
      <c r="D66" s="34" t="s">
        <v>74</v>
      </c>
      <c r="E66" s="34">
        <v>14.13</v>
      </c>
      <c r="F66" s="34">
        <v>28.26</v>
      </c>
      <c r="G66" s="48" t="s">
        <v>254</v>
      </c>
      <c r="H66" s="31">
        <v>5500</v>
      </c>
      <c r="I66" s="35">
        <f>H66*E66</f>
        <v>77715</v>
      </c>
      <c r="J66" s="34" t="s">
        <v>258</v>
      </c>
      <c r="K66" s="34" t="s">
        <v>12</v>
      </c>
      <c r="L66" s="34" t="s">
        <v>13</v>
      </c>
      <c r="M66" s="34" t="s">
        <v>54</v>
      </c>
      <c r="N66" s="64">
        <v>41956</v>
      </c>
      <c r="O66" s="34" t="s">
        <v>261</v>
      </c>
      <c r="P66" s="34" t="s">
        <v>261</v>
      </c>
      <c r="Q66" s="65">
        <v>1000</v>
      </c>
      <c r="R66" s="36">
        <v>0.125</v>
      </c>
      <c r="S66" s="34" t="s">
        <v>9</v>
      </c>
    </row>
    <row r="67" spans="1:19" ht="31.5" x14ac:dyDescent="0.25">
      <c r="A67" s="70" t="s">
        <v>306</v>
      </c>
      <c r="B67" s="41" t="s">
        <v>5</v>
      </c>
      <c r="C67" s="41" t="s">
        <v>6</v>
      </c>
      <c r="D67" s="41" t="s">
        <v>154</v>
      </c>
      <c r="E67" s="41">
        <v>64.959999999999994</v>
      </c>
      <c r="F67" s="41">
        <v>64.959999999999994</v>
      </c>
      <c r="G67" s="41"/>
      <c r="H67" s="59">
        <v>6000</v>
      </c>
      <c r="I67" s="56">
        <f>SUM(E67:E74)*6000</f>
        <v>3040439.9999999995</v>
      </c>
      <c r="J67" s="41" t="s">
        <v>93</v>
      </c>
      <c r="K67" s="41" t="s">
        <v>12</v>
      </c>
      <c r="L67" s="41" t="s">
        <v>13</v>
      </c>
      <c r="M67" s="41" t="s">
        <v>54</v>
      </c>
      <c r="N67" s="41" t="s">
        <v>280</v>
      </c>
      <c r="O67" s="41" t="s">
        <v>25</v>
      </c>
      <c r="P67" s="41" t="s">
        <v>25</v>
      </c>
      <c r="Q67" s="49">
        <v>1750</v>
      </c>
      <c r="R67" s="50">
        <v>0.16</v>
      </c>
      <c r="S67" s="43" t="s">
        <v>9</v>
      </c>
    </row>
    <row r="68" spans="1:19" ht="31.5" x14ac:dyDescent="0.25">
      <c r="A68" s="71"/>
      <c r="B68" s="2" t="s">
        <v>5</v>
      </c>
      <c r="C68" s="2" t="s">
        <v>6</v>
      </c>
      <c r="D68" s="2" t="s">
        <v>259</v>
      </c>
      <c r="E68" s="2">
        <v>14</v>
      </c>
      <c r="F68" s="2">
        <v>112</v>
      </c>
      <c r="G68" s="2"/>
      <c r="H68" s="60"/>
      <c r="I68" s="57"/>
      <c r="J68" s="2" t="s">
        <v>260</v>
      </c>
      <c r="K68" s="2" t="s">
        <v>12</v>
      </c>
      <c r="L68" s="2" t="s">
        <v>13</v>
      </c>
      <c r="M68" s="2" t="s">
        <v>54</v>
      </c>
      <c r="N68" s="33">
        <v>42688</v>
      </c>
      <c r="O68" s="2" t="s">
        <v>261</v>
      </c>
      <c r="P68" s="2" t="s">
        <v>13</v>
      </c>
      <c r="Q68" s="2" t="s">
        <v>13</v>
      </c>
      <c r="R68" s="6">
        <v>0.125</v>
      </c>
      <c r="S68" s="44" t="s">
        <v>9</v>
      </c>
    </row>
    <row r="69" spans="1:19" ht="47.25" x14ac:dyDescent="0.25">
      <c r="A69" s="71"/>
      <c r="B69" s="2" t="s">
        <v>5</v>
      </c>
      <c r="C69" s="2" t="s">
        <v>6</v>
      </c>
      <c r="D69" s="2" t="s">
        <v>262</v>
      </c>
      <c r="E69" s="2">
        <v>86.33</v>
      </c>
      <c r="F69" s="2">
        <v>119.84</v>
      </c>
      <c r="G69" s="30"/>
      <c r="H69" s="60"/>
      <c r="I69" s="57"/>
      <c r="J69" s="2" t="s">
        <v>263</v>
      </c>
      <c r="K69" s="2" t="s">
        <v>7</v>
      </c>
      <c r="L69" s="2" t="s">
        <v>264</v>
      </c>
      <c r="M69" s="2" t="s">
        <v>54</v>
      </c>
      <c r="N69" s="2" t="s">
        <v>8</v>
      </c>
      <c r="O69" s="2" t="s">
        <v>8</v>
      </c>
      <c r="P69" s="2" t="s">
        <v>8</v>
      </c>
      <c r="Q69" s="2" t="s">
        <v>8</v>
      </c>
      <c r="R69" s="6">
        <v>0.125</v>
      </c>
      <c r="S69" s="44" t="s">
        <v>9</v>
      </c>
    </row>
    <row r="70" spans="1:19" x14ac:dyDescent="0.25">
      <c r="A70" s="71"/>
      <c r="B70" s="2" t="s">
        <v>5</v>
      </c>
      <c r="C70" s="2" t="s">
        <v>6</v>
      </c>
      <c r="D70" s="2" t="s">
        <v>270</v>
      </c>
      <c r="E70" s="2">
        <v>17.920000000000002</v>
      </c>
      <c r="F70" s="2">
        <v>71.7</v>
      </c>
      <c r="G70" s="30"/>
      <c r="H70" s="60"/>
      <c r="I70" s="57"/>
      <c r="J70" s="2" t="s">
        <v>271</v>
      </c>
      <c r="K70" s="2" t="s">
        <v>12</v>
      </c>
      <c r="L70" s="2" t="s">
        <v>13</v>
      </c>
      <c r="M70" s="2" t="s">
        <v>13</v>
      </c>
      <c r="N70" s="2" t="s">
        <v>13</v>
      </c>
      <c r="O70" s="2" t="s">
        <v>13</v>
      </c>
      <c r="P70" s="2" t="s">
        <v>13</v>
      </c>
      <c r="Q70" s="2" t="s">
        <v>13</v>
      </c>
      <c r="R70" s="2" t="s">
        <v>13</v>
      </c>
      <c r="S70" s="44" t="s">
        <v>13</v>
      </c>
    </row>
    <row r="71" spans="1:19" ht="78.75" x14ac:dyDescent="0.25">
      <c r="A71" s="71"/>
      <c r="B71" s="2" t="s">
        <v>5</v>
      </c>
      <c r="C71" s="2" t="s">
        <v>6</v>
      </c>
      <c r="D71" s="2" t="s">
        <v>273</v>
      </c>
      <c r="E71" s="2">
        <v>225.1</v>
      </c>
      <c r="F71" s="2">
        <v>300</v>
      </c>
      <c r="G71" s="30"/>
      <c r="H71" s="60"/>
      <c r="I71" s="57"/>
      <c r="J71" s="2" t="s">
        <v>272</v>
      </c>
      <c r="K71" s="2" t="s">
        <v>12</v>
      </c>
      <c r="L71" s="2" t="s">
        <v>13</v>
      </c>
      <c r="M71" s="2" t="s">
        <v>13</v>
      </c>
      <c r="N71" s="2" t="s">
        <v>13</v>
      </c>
      <c r="O71" s="2" t="s">
        <v>13</v>
      </c>
      <c r="P71" s="2" t="s">
        <v>13</v>
      </c>
      <c r="Q71" s="2" t="s">
        <v>13</v>
      </c>
      <c r="R71" s="2" t="s">
        <v>13</v>
      </c>
      <c r="S71" s="44" t="s">
        <v>13</v>
      </c>
    </row>
    <row r="72" spans="1:19" x14ac:dyDescent="0.25">
      <c r="A72" s="71"/>
      <c r="B72" s="2" t="s">
        <v>5</v>
      </c>
      <c r="C72" s="2" t="s">
        <v>6</v>
      </c>
      <c r="D72" s="2" t="s">
        <v>53</v>
      </c>
      <c r="E72" s="2">
        <v>19.600000000000001</v>
      </c>
      <c r="F72" s="2">
        <v>19.600000000000001</v>
      </c>
      <c r="G72" s="27" t="s">
        <v>285</v>
      </c>
      <c r="H72" s="60"/>
      <c r="I72" s="57"/>
      <c r="J72" s="2" t="s">
        <v>265</v>
      </c>
      <c r="K72" s="1" t="s">
        <v>7</v>
      </c>
      <c r="L72" s="2" t="s">
        <v>284</v>
      </c>
      <c r="M72" s="2" t="s">
        <v>8</v>
      </c>
      <c r="N72" s="2" t="s">
        <v>8</v>
      </c>
      <c r="O72" s="2" t="s">
        <v>8</v>
      </c>
      <c r="P72" s="2" t="s">
        <v>8</v>
      </c>
      <c r="Q72" s="2" t="s">
        <v>8</v>
      </c>
      <c r="R72" s="6">
        <v>0.125</v>
      </c>
      <c r="S72" s="44" t="s">
        <v>9</v>
      </c>
    </row>
    <row r="73" spans="1:19" x14ac:dyDescent="0.25">
      <c r="A73" s="71"/>
      <c r="B73" s="2" t="s">
        <v>5</v>
      </c>
      <c r="C73" s="2" t="s">
        <v>6</v>
      </c>
      <c r="D73" s="2" t="s">
        <v>53</v>
      </c>
      <c r="E73" s="2">
        <v>24</v>
      </c>
      <c r="F73" s="2">
        <v>24</v>
      </c>
      <c r="G73" s="27" t="s">
        <v>285</v>
      </c>
      <c r="H73" s="60"/>
      <c r="I73" s="57"/>
      <c r="J73" s="2" t="s">
        <v>266</v>
      </c>
      <c r="K73" s="1" t="s">
        <v>7</v>
      </c>
      <c r="L73" s="2" t="s">
        <v>284</v>
      </c>
      <c r="M73" s="2" t="s">
        <v>8</v>
      </c>
      <c r="N73" s="2" t="s">
        <v>8</v>
      </c>
      <c r="O73" s="2" t="s">
        <v>8</v>
      </c>
      <c r="P73" s="2" t="s">
        <v>8</v>
      </c>
      <c r="Q73" s="2" t="s">
        <v>8</v>
      </c>
      <c r="R73" s="6">
        <v>0.125</v>
      </c>
      <c r="S73" s="44" t="s">
        <v>9</v>
      </c>
    </row>
    <row r="74" spans="1:19" ht="32.25" thickBot="1" x14ac:dyDescent="0.3">
      <c r="A74" s="72"/>
      <c r="B74" s="45" t="s">
        <v>5</v>
      </c>
      <c r="C74" s="45" t="s">
        <v>6</v>
      </c>
      <c r="D74" s="45" t="s">
        <v>281</v>
      </c>
      <c r="E74" s="45">
        <v>54.83</v>
      </c>
      <c r="F74" s="45">
        <v>57.83</v>
      </c>
      <c r="G74" s="51"/>
      <c r="H74" s="62"/>
      <c r="I74" s="63"/>
      <c r="J74" s="45" t="s">
        <v>276</v>
      </c>
      <c r="K74" s="45" t="s">
        <v>12</v>
      </c>
      <c r="L74" s="45" t="s">
        <v>13</v>
      </c>
      <c r="M74" s="45" t="s">
        <v>13</v>
      </c>
      <c r="N74" s="45" t="s">
        <v>13</v>
      </c>
      <c r="O74" s="45" t="s">
        <v>13</v>
      </c>
      <c r="P74" s="45" t="s">
        <v>13</v>
      </c>
      <c r="Q74" s="45" t="s">
        <v>13</v>
      </c>
      <c r="R74" s="45" t="s">
        <v>13</v>
      </c>
      <c r="S74" s="45" t="s">
        <v>13</v>
      </c>
    </row>
    <row r="75" spans="1:19" ht="31.5" x14ac:dyDescent="0.25">
      <c r="A75" s="67" t="s">
        <v>307</v>
      </c>
      <c r="B75" s="41" t="s">
        <v>5</v>
      </c>
      <c r="C75" s="41" t="s">
        <v>6</v>
      </c>
      <c r="D75" s="41" t="s">
        <v>274</v>
      </c>
      <c r="E75" s="41">
        <v>56</v>
      </c>
      <c r="F75" s="41">
        <v>56</v>
      </c>
      <c r="G75" s="42"/>
      <c r="H75" s="59">
        <v>6000</v>
      </c>
      <c r="I75" s="56">
        <f>SUM(E75:E78)*H75</f>
        <v>4215240</v>
      </c>
      <c r="J75" s="41" t="s">
        <v>275</v>
      </c>
      <c r="K75" s="41" t="s">
        <v>12</v>
      </c>
      <c r="L75" s="41" t="s">
        <v>13</v>
      </c>
      <c r="M75" s="41" t="s">
        <v>13</v>
      </c>
      <c r="N75" s="41" t="s">
        <v>13</v>
      </c>
      <c r="O75" s="41" t="s">
        <v>13</v>
      </c>
      <c r="P75" s="41" t="s">
        <v>13</v>
      </c>
      <c r="Q75" s="41" t="s">
        <v>13</v>
      </c>
      <c r="R75" s="41" t="s">
        <v>13</v>
      </c>
      <c r="S75" s="66" t="s">
        <v>13</v>
      </c>
    </row>
    <row r="76" spans="1:19" ht="47.25" x14ac:dyDescent="0.25">
      <c r="A76" s="68"/>
      <c r="B76" s="2" t="s">
        <v>5</v>
      </c>
      <c r="C76" s="2" t="s">
        <v>6</v>
      </c>
      <c r="D76" s="2" t="s">
        <v>50</v>
      </c>
      <c r="E76" s="2">
        <v>173.23</v>
      </c>
      <c r="F76" s="2">
        <v>173.23</v>
      </c>
      <c r="G76" s="2"/>
      <c r="H76" s="60"/>
      <c r="I76" s="57"/>
      <c r="J76" s="2" t="s">
        <v>192</v>
      </c>
      <c r="K76" s="2" t="s">
        <v>12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44" t="s">
        <v>13</v>
      </c>
    </row>
    <row r="77" spans="1:19" ht="47.25" x14ac:dyDescent="0.25">
      <c r="A77" s="68"/>
      <c r="B77" s="2" t="s">
        <v>5</v>
      </c>
      <c r="C77" s="2" t="s">
        <v>6</v>
      </c>
      <c r="D77" s="2" t="s">
        <v>50</v>
      </c>
      <c r="E77" s="2">
        <v>289.06</v>
      </c>
      <c r="F77" s="2">
        <v>289.06</v>
      </c>
      <c r="G77" s="2"/>
      <c r="H77" s="60"/>
      <c r="I77" s="57"/>
      <c r="J77" s="2" t="s">
        <v>193</v>
      </c>
      <c r="K77" s="2" t="s">
        <v>12</v>
      </c>
      <c r="L77" s="2" t="s">
        <v>13</v>
      </c>
      <c r="M77" s="2" t="s">
        <v>13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44" t="s">
        <v>13</v>
      </c>
    </row>
    <row r="78" spans="1:19" ht="79.5" thickBot="1" x14ac:dyDescent="0.3">
      <c r="A78" s="69"/>
      <c r="B78" s="45" t="s">
        <v>5</v>
      </c>
      <c r="C78" s="45" t="s">
        <v>6</v>
      </c>
      <c r="D78" s="45" t="s">
        <v>50</v>
      </c>
      <c r="E78" s="45">
        <v>184.25</v>
      </c>
      <c r="F78" s="45">
        <v>184.25</v>
      </c>
      <c r="G78" s="45"/>
      <c r="H78" s="62"/>
      <c r="I78" s="63"/>
      <c r="J78" s="45" t="s">
        <v>191</v>
      </c>
      <c r="K78" s="45" t="s">
        <v>12</v>
      </c>
      <c r="L78" s="45" t="s">
        <v>13</v>
      </c>
      <c r="M78" s="45" t="s">
        <v>13</v>
      </c>
      <c r="N78" s="45" t="s">
        <v>13</v>
      </c>
      <c r="O78" s="45" t="s">
        <v>13</v>
      </c>
      <c r="P78" s="45" t="s">
        <v>13</v>
      </c>
      <c r="Q78" s="45" t="s">
        <v>13</v>
      </c>
      <c r="R78" s="45" t="s">
        <v>13</v>
      </c>
      <c r="S78" s="46" t="s">
        <v>13</v>
      </c>
    </row>
    <row r="79" spans="1:19" ht="31.5" x14ac:dyDescent="0.25">
      <c r="A79" s="2" t="s">
        <v>101</v>
      </c>
      <c r="B79" s="2" t="s">
        <v>5</v>
      </c>
      <c r="C79" s="2" t="s">
        <v>6</v>
      </c>
      <c r="D79" s="2" t="s">
        <v>50</v>
      </c>
      <c r="E79" s="2">
        <v>57.3</v>
      </c>
      <c r="F79" s="2">
        <v>57.3</v>
      </c>
      <c r="G79" s="2" t="s">
        <v>286</v>
      </c>
      <c r="H79" s="3">
        <v>2500</v>
      </c>
      <c r="I79" s="4">
        <v>143250</v>
      </c>
      <c r="J79" s="2" t="s">
        <v>196</v>
      </c>
      <c r="K79" s="1" t="s">
        <v>7</v>
      </c>
      <c r="L79" s="2" t="s">
        <v>36</v>
      </c>
      <c r="M79" s="2" t="s">
        <v>103</v>
      </c>
      <c r="N79" s="2" t="s">
        <v>8</v>
      </c>
      <c r="O79" s="2" t="s">
        <v>8</v>
      </c>
      <c r="P79" s="2" t="s">
        <v>8</v>
      </c>
      <c r="Q79" s="2" t="s">
        <v>8</v>
      </c>
      <c r="R79" s="6">
        <v>0.125</v>
      </c>
      <c r="S79" s="2" t="s">
        <v>9</v>
      </c>
    </row>
    <row r="80" spans="1:19" ht="63" x14ac:dyDescent="0.25">
      <c r="A80" s="2" t="s">
        <v>194</v>
      </c>
      <c r="B80" s="2" t="s">
        <v>5</v>
      </c>
      <c r="C80" s="2" t="s">
        <v>6</v>
      </c>
      <c r="D80" s="2" t="s">
        <v>50</v>
      </c>
      <c r="E80" s="2">
        <v>8</v>
      </c>
      <c r="F80" s="2">
        <v>184.25</v>
      </c>
      <c r="G80" s="2"/>
      <c r="H80" s="3">
        <v>6500</v>
      </c>
      <c r="I80" s="4">
        <v>52000</v>
      </c>
      <c r="J80" s="2" t="s">
        <v>195</v>
      </c>
      <c r="K80" s="2" t="s">
        <v>12</v>
      </c>
      <c r="L80" s="2" t="s">
        <v>13</v>
      </c>
      <c r="M80" s="2" t="s">
        <v>13</v>
      </c>
      <c r="N80" s="2" t="s">
        <v>13</v>
      </c>
      <c r="O80" s="2" t="s">
        <v>13</v>
      </c>
      <c r="P80" s="2" t="s">
        <v>13</v>
      </c>
      <c r="Q80" s="2" t="s">
        <v>13</v>
      </c>
      <c r="R80" s="2" t="s">
        <v>13</v>
      </c>
      <c r="S80" s="2" t="s">
        <v>13</v>
      </c>
    </row>
    <row r="81" spans="1:19" ht="47.25" x14ac:dyDescent="0.25">
      <c r="A81" s="2" t="s">
        <v>190</v>
      </c>
      <c r="B81" s="2" t="s">
        <v>5</v>
      </c>
      <c r="C81" s="2" t="s">
        <v>6</v>
      </c>
      <c r="D81" s="2" t="s">
        <v>50</v>
      </c>
      <c r="E81" s="2">
        <v>10</v>
      </c>
      <c r="F81" s="2">
        <v>10</v>
      </c>
      <c r="G81" s="2"/>
      <c r="H81" s="3">
        <v>6800</v>
      </c>
      <c r="I81" s="4">
        <v>68000</v>
      </c>
      <c r="J81" s="2" t="s">
        <v>192</v>
      </c>
      <c r="K81" s="2" t="s">
        <v>12</v>
      </c>
      <c r="L81" s="2" t="s">
        <v>13</v>
      </c>
      <c r="M81" s="2" t="s">
        <v>13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 t="s">
        <v>13</v>
      </c>
    </row>
    <row r="82" spans="1:19" ht="31.5" x14ac:dyDescent="0.25">
      <c r="A82" s="2" t="s">
        <v>187</v>
      </c>
      <c r="B82" s="2" t="s">
        <v>5</v>
      </c>
      <c r="C82" s="2" t="s">
        <v>6</v>
      </c>
      <c r="D82" s="2" t="s">
        <v>49</v>
      </c>
      <c r="E82" s="2">
        <v>33.18</v>
      </c>
      <c r="F82" s="2">
        <v>33.18</v>
      </c>
      <c r="G82" s="2"/>
      <c r="H82" s="3">
        <v>6800</v>
      </c>
      <c r="I82" s="4">
        <f>H82*E82</f>
        <v>225624</v>
      </c>
      <c r="J82" s="2" t="s">
        <v>188</v>
      </c>
      <c r="K82" s="1" t="s">
        <v>7</v>
      </c>
      <c r="L82" s="2" t="s">
        <v>189</v>
      </c>
      <c r="M82" s="2" t="s">
        <v>54</v>
      </c>
      <c r="N82" s="2" t="s">
        <v>8</v>
      </c>
      <c r="O82" s="2" t="s">
        <v>8</v>
      </c>
      <c r="P82" s="2" t="s">
        <v>8</v>
      </c>
      <c r="Q82" s="2" t="s">
        <v>8</v>
      </c>
      <c r="R82" s="6" t="s">
        <v>107</v>
      </c>
      <c r="S82" s="2" t="s">
        <v>107</v>
      </c>
    </row>
    <row r="83" spans="1:19" x14ac:dyDescent="0.25">
      <c r="A83" s="2" t="s">
        <v>186</v>
      </c>
      <c r="B83" s="2" t="s">
        <v>5</v>
      </c>
      <c r="C83" s="2" t="s">
        <v>6</v>
      </c>
      <c r="D83" s="2" t="s">
        <v>73</v>
      </c>
      <c r="E83" s="2">
        <v>35.97</v>
      </c>
      <c r="F83" s="2">
        <v>35.97</v>
      </c>
      <c r="G83" s="2"/>
      <c r="H83" s="3">
        <v>8000</v>
      </c>
      <c r="I83" s="4">
        <v>287760</v>
      </c>
      <c r="J83" s="2" t="s">
        <v>185</v>
      </c>
      <c r="K83" s="2" t="s">
        <v>12</v>
      </c>
      <c r="L83" s="2" t="s">
        <v>13</v>
      </c>
      <c r="M83" s="2" t="s">
        <v>13</v>
      </c>
      <c r="N83" s="2" t="s">
        <v>13</v>
      </c>
      <c r="O83" s="2" t="s">
        <v>13</v>
      </c>
      <c r="P83" s="2" t="s">
        <v>13</v>
      </c>
      <c r="Q83" s="2" t="s">
        <v>13</v>
      </c>
      <c r="R83" s="2" t="s">
        <v>13</v>
      </c>
      <c r="S83" s="2" t="s">
        <v>13</v>
      </c>
    </row>
    <row r="84" spans="1:19" ht="78.75" x14ac:dyDescent="0.25">
      <c r="A84" s="2" t="s">
        <v>128</v>
      </c>
      <c r="B84" s="2" t="s">
        <v>5</v>
      </c>
      <c r="C84" s="2" t="s">
        <v>29</v>
      </c>
      <c r="D84" s="2" t="s">
        <v>102</v>
      </c>
      <c r="E84" s="2">
        <v>200</v>
      </c>
      <c r="F84" s="2">
        <v>200</v>
      </c>
      <c r="G84" s="2" t="s">
        <v>39</v>
      </c>
      <c r="H84" s="3" t="s">
        <v>61</v>
      </c>
      <c r="I84" s="3" t="s">
        <v>61</v>
      </c>
      <c r="J84" s="2" t="s">
        <v>129</v>
      </c>
      <c r="K84" s="2" t="s">
        <v>12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6">
        <v>0</v>
      </c>
      <c r="S84" s="2" t="s">
        <v>13</v>
      </c>
    </row>
    <row r="85" spans="1:19" x14ac:dyDescent="0.25">
      <c r="A85" s="2" t="s">
        <v>217</v>
      </c>
      <c r="B85" s="2" t="s">
        <v>5</v>
      </c>
      <c r="C85" s="2" t="s">
        <v>29</v>
      </c>
      <c r="D85" s="2" t="s">
        <v>232</v>
      </c>
      <c r="E85" s="2">
        <v>3.65</v>
      </c>
      <c r="F85" s="2">
        <v>13.65</v>
      </c>
      <c r="G85" s="2" t="s">
        <v>230</v>
      </c>
      <c r="H85" s="3">
        <v>8000</v>
      </c>
      <c r="I85" s="3">
        <f>H85*E85</f>
        <v>29200</v>
      </c>
      <c r="J85" s="2" t="s">
        <v>233</v>
      </c>
      <c r="K85" s="2" t="s">
        <v>12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6">
        <v>0</v>
      </c>
      <c r="S85" s="2" t="s">
        <v>13</v>
      </c>
    </row>
    <row r="86" spans="1:19" ht="31.5" x14ac:dyDescent="0.25">
      <c r="A86" s="2" t="s">
        <v>121</v>
      </c>
      <c r="B86" s="2" t="s">
        <v>5</v>
      </c>
      <c r="C86" s="2" t="s">
        <v>29</v>
      </c>
      <c r="D86" s="2" t="s">
        <v>122</v>
      </c>
      <c r="E86" s="2">
        <v>32.6</v>
      </c>
      <c r="F86" s="2">
        <v>32.6</v>
      </c>
      <c r="G86" s="2" t="s">
        <v>39</v>
      </c>
      <c r="H86" s="3" t="s">
        <v>61</v>
      </c>
      <c r="I86" s="3" t="s">
        <v>61</v>
      </c>
      <c r="J86" s="2" t="s">
        <v>123</v>
      </c>
      <c r="K86" s="2" t="s">
        <v>12</v>
      </c>
      <c r="L86" s="2" t="s">
        <v>13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6">
        <v>0</v>
      </c>
      <c r="S86" s="2" t="s">
        <v>13</v>
      </c>
    </row>
    <row r="87" spans="1:19" ht="126" x14ac:dyDescent="0.25">
      <c r="A87" s="2"/>
      <c r="B87" s="2" t="s">
        <v>5</v>
      </c>
      <c r="C87" s="2" t="s">
        <v>252</v>
      </c>
      <c r="D87" s="2" t="s">
        <v>267</v>
      </c>
      <c r="E87" s="2">
        <f>142.1+2.3+5.27+2.9+21.53+4.18+2.82+1.47</f>
        <v>182.57000000000002</v>
      </c>
      <c r="F87" s="2">
        <v>182.57</v>
      </c>
      <c r="G87" s="25" t="s">
        <v>305</v>
      </c>
      <c r="H87" s="3"/>
      <c r="I87" s="3">
        <v>5750000</v>
      </c>
      <c r="J87" s="2" t="s">
        <v>268</v>
      </c>
      <c r="K87" s="2"/>
      <c r="L87" s="2" t="s">
        <v>269</v>
      </c>
      <c r="M87" s="2" t="s">
        <v>8</v>
      </c>
      <c r="N87" s="2" t="s">
        <v>8</v>
      </c>
      <c r="O87" s="2" t="s">
        <v>8</v>
      </c>
      <c r="P87" s="2" t="s">
        <v>8</v>
      </c>
      <c r="Q87" s="2" t="s">
        <v>8</v>
      </c>
      <c r="R87" s="6"/>
      <c r="S87" s="2"/>
    </row>
    <row r="88" spans="1:19" x14ac:dyDescent="0.25">
      <c r="A88" s="2" t="s">
        <v>217</v>
      </c>
      <c r="B88" s="2" t="s">
        <v>5</v>
      </c>
      <c r="C88" s="2" t="s">
        <v>252</v>
      </c>
      <c r="D88" s="2" t="s">
        <v>253</v>
      </c>
      <c r="E88" s="2">
        <f>F88/2</f>
        <v>9.8000000000000007</v>
      </c>
      <c r="F88" s="2">
        <v>19.600000000000001</v>
      </c>
      <c r="G88" s="29" t="s">
        <v>254</v>
      </c>
      <c r="H88" s="3">
        <v>9000</v>
      </c>
      <c r="I88" s="3">
        <f>H88*19.6</f>
        <v>176400</v>
      </c>
      <c r="J88" s="2" t="s">
        <v>255</v>
      </c>
      <c r="K88" s="2" t="s">
        <v>12</v>
      </c>
      <c r="L88" s="2" t="s">
        <v>13</v>
      </c>
      <c r="M88" s="2" t="s">
        <v>256</v>
      </c>
      <c r="N88" s="33">
        <v>45512</v>
      </c>
      <c r="O88" s="2" t="s">
        <v>25</v>
      </c>
      <c r="P88" s="2" t="s">
        <v>25</v>
      </c>
      <c r="Q88" s="2" t="s">
        <v>107</v>
      </c>
      <c r="R88" s="6">
        <v>0.15</v>
      </c>
      <c r="S88" s="2" t="s">
        <v>17</v>
      </c>
    </row>
    <row r="89" spans="1:19" ht="126" x14ac:dyDescent="0.25">
      <c r="A89" s="2" t="s">
        <v>109</v>
      </c>
      <c r="B89" s="2" t="s">
        <v>23</v>
      </c>
      <c r="C89" s="2" t="s">
        <v>60</v>
      </c>
      <c r="D89" s="2" t="s">
        <v>26</v>
      </c>
      <c r="E89" s="2">
        <v>152.12</v>
      </c>
      <c r="F89" s="2">
        <v>152.12</v>
      </c>
      <c r="G89" s="2"/>
      <c r="H89" s="3">
        <v>5500</v>
      </c>
      <c r="I89" s="4">
        <v>836660</v>
      </c>
      <c r="J89" s="2" t="s">
        <v>110</v>
      </c>
      <c r="K89" s="1" t="s">
        <v>7</v>
      </c>
      <c r="L89" s="2" t="s">
        <v>111</v>
      </c>
      <c r="M89" s="2" t="s">
        <v>16</v>
      </c>
      <c r="N89" s="2" t="s">
        <v>8</v>
      </c>
      <c r="O89" s="2" t="s">
        <v>8</v>
      </c>
      <c r="P89" s="2" t="s">
        <v>8</v>
      </c>
      <c r="Q89" s="2" t="s">
        <v>8</v>
      </c>
      <c r="R89" s="6">
        <v>0.18</v>
      </c>
      <c r="S89" s="2" t="s">
        <v>4</v>
      </c>
    </row>
    <row r="90" spans="1:19" ht="78.75" x14ac:dyDescent="0.25">
      <c r="A90" s="2" t="s">
        <v>112</v>
      </c>
      <c r="B90" s="2" t="s">
        <v>23</v>
      </c>
      <c r="C90" s="2" t="s">
        <v>60</v>
      </c>
      <c r="D90" s="2" t="s">
        <v>26</v>
      </c>
      <c r="E90" s="2">
        <v>47.48</v>
      </c>
      <c r="F90" s="2">
        <v>47.48</v>
      </c>
      <c r="G90" s="2" t="s">
        <v>39</v>
      </c>
      <c r="H90" s="3" t="s">
        <v>61</v>
      </c>
      <c r="I90" s="3" t="s">
        <v>61</v>
      </c>
      <c r="J90" s="2" t="s">
        <v>113</v>
      </c>
      <c r="K90" s="2" t="s">
        <v>12</v>
      </c>
      <c r="L90" s="2" t="s">
        <v>13</v>
      </c>
      <c r="M90" s="2" t="s">
        <v>4</v>
      </c>
      <c r="N90" s="2" t="s">
        <v>13</v>
      </c>
      <c r="O90" s="2" t="s">
        <v>13</v>
      </c>
      <c r="P90" s="2" t="s">
        <v>13</v>
      </c>
      <c r="Q90" s="2" t="s">
        <v>13</v>
      </c>
      <c r="R90" s="6">
        <v>0</v>
      </c>
      <c r="S90" s="2" t="s">
        <v>13</v>
      </c>
    </row>
    <row r="91" spans="1:19" ht="31.5" x14ac:dyDescent="0.25">
      <c r="A91" s="2" t="s">
        <v>217</v>
      </c>
      <c r="B91" s="2" t="s">
        <v>23</v>
      </c>
      <c r="C91" s="2" t="s">
        <v>228</v>
      </c>
      <c r="D91" s="2" t="s">
        <v>221</v>
      </c>
      <c r="E91" s="2">
        <v>4000</v>
      </c>
      <c r="F91" s="2">
        <v>4000</v>
      </c>
      <c r="G91" s="22" t="s">
        <v>303</v>
      </c>
      <c r="H91" s="3" t="s">
        <v>61</v>
      </c>
      <c r="I91" s="3" t="s">
        <v>61</v>
      </c>
      <c r="J91" s="2" t="s">
        <v>229</v>
      </c>
      <c r="K91" s="2" t="s">
        <v>7</v>
      </c>
      <c r="L91" s="2" t="s">
        <v>231</v>
      </c>
      <c r="M91" s="2" t="s">
        <v>88</v>
      </c>
      <c r="N91" s="2"/>
      <c r="O91" s="2"/>
      <c r="P91" s="2"/>
      <c r="Q91" s="2"/>
      <c r="R91" s="6"/>
      <c r="S91" s="2"/>
    </row>
    <row r="92" spans="1:19" x14ac:dyDescent="0.25">
      <c r="A92" s="11"/>
      <c r="B92" s="11"/>
      <c r="C92" s="11"/>
      <c r="D92" s="11"/>
      <c r="E92" s="12"/>
      <c r="F92" s="12"/>
      <c r="G92" s="11"/>
      <c r="H92" s="13"/>
      <c r="I92" s="14"/>
      <c r="J92" s="11"/>
      <c r="K92" s="11"/>
      <c r="L92" s="11"/>
      <c r="M92" s="11"/>
      <c r="N92" s="11"/>
      <c r="O92" s="11"/>
      <c r="P92" s="11"/>
      <c r="Q92" s="11"/>
      <c r="R92" s="15"/>
      <c r="S92" s="11"/>
    </row>
    <row r="93" spans="1:19" x14ac:dyDescent="0.25">
      <c r="A93" s="16"/>
      <c r="B93" s="16"/>
      <c r="C93" s="16"/>
      <c r="D93" s="16"/>
      <c r="E93" s="17"/>
      <c r="F93" s="17"/>
      <c r="G93" s="16"/>
      <c r="H93" s="18"/>
      <c r="I93" s="19"/>
      <c r="J93" s="16"/>
      <c r="K93" s="16"/>
      <c r="L93" s="16"/>
      <c r="M93" s="16"/>
      <c r="N93" s="16"/>
      <c r="O93" s="16"/>
      <c r="P93" s="16"/>
      <c r="Q93" s="16"/>
      <c r="R93" s="20"/>
      <c r="S93" s="16"/>
    </row>
    <row r="94" spans="1:19" x14ac:dyDescent="0.25">
      <c r="A94" s="16"/>
      <c r="B94" s="16"/>
      <c r="C94" s="16"/>
      <c r="D94" s="16"/>
      <c r="E94" s="17"/>
      <c r="F94" s="17"/>
      <c r="G94" s="16"/>
      <c r="H94" s="18"/>
      <c r="I94" s="19"/>
      <c r="J94" s="16"/>
      <c r="K94" s="16"/>
      <c r="L94" s="16"/>
      <c r="M94" s="16"/>
      <c r="N94" s="16"/>
      <c r="O94" s="16"/>
      <c r="P94" s="16"/>
      <c r="Q94" s="16"/>
      <c r="R94" s="20"/>
      <c r="S94" s="16"/>
    </row>
    <row r="95" spans="1:19" x14ac:dyDescent="0.25">
      <c r="A95" s="16"/>
      <c r="B95" s="16"/>
      <c r="C95" s="16"/>
      <c r="D95" s="16"/>
      <c r="E95" s="17"/>
      <c r="F95" s="17"/>
      <c r="G95" s="16"/>
      <c r="H95" s="18"/>
      <c r="I95" s="19"/>
      <c r="J95" s="16"/>
      <c r="K95" s="16"/>
      <c r="L95" s="16"/>
      <c r="M95" s="16"/>
      <c r="N95" s="16"/>
      <c r="O95" s="16"/>
      <c r="P95" s="16"/>
      <c r="Q95" s="16"/>
      <c r="R95" s="20"/>
      <c r="S95" s="16"/>
    </row>
    <row r="96" spans="1:19" x14ac:dyDescent="0.25">
      <c r="A96" s="16"/>
      <c r="B96" s="16"/>
      <c r="C96" s="16"/>
      <c r="D96" s="16"/>
      <c r="E96" s="17"/>
      <c r="F96" s="17"/>
      <c r="G96" s="21"/>
      <c r="H96" s="18"/>
      <c r="I96" s="19"/>
      <c r="J96" s="16"/>
      <c r="K96" s="16"/>
      <c r="L96" s="16"/>
      <c r="M96" s="16"/>
      <c r="N96" s="16"/>
      <c r="O96" s="16"/>
      <c r="P96" s="16"/>
      <c r="Q96" s="16"/>
      <c r="R96" s="20"/>
      <c r="S96" s="16"/>
    </row>
    <row r="97" spans="1:19" x14ac:dyDescent="0.25">
      <c r="A97" s="16"/>
      <c r="B97" s="16"/>
      <c r="C97" s="16"/>
      <c r="D97" s="16"/>
      <c r="E97" s="17"/>
      <c r="F97" s="17"/>
      <c r="G97" s="21"/>
      <c r="H97" s="18"/>
      <c r="I97" s="19"/>
      <c r="J97" s="16"/>
      <c r="K97" s="16"/>
      <c r="L97" s="16"/>
      <c r="M97" s="16"/>
      <c r="N97" s="16"/>
      <c r="O97" s="16"/>
      <c r="P97" s="16"/>
      <c r="Q97" s="16"/>
      <c r="R97" s="20"/>
      <c r="S97" s="16"/>
    </row>
    <row r="98" spans="1:19" x14ac:dyDescent="0.25">
      <c r="A98" s="16"/>
      <c r="B98" s="16"/>
      <c r="C98" s="16"/>
      <c r="D98" s="16"/>
      <c r="E98" s="17"/>
      <c r="F98" s="17"/>
      <c r="G98" s="21"/>
      <c r="H98" s="18"/>
      <c r="I98" s="19"/>
      <c r="J98" s="16"/>
      <c r="K98" s="16"/>
      <c r="L98" s="16"/>
      <c r="M98" s="16"/>
      <c r="N98" s="16"/>
      <c r="O98" s="16"/>
      <c r="P98" s="16"/>
      <c r="Q98" s="16"/>
      <c r="R98" s="20"/>
      <c r="S98" s="16"/>
    </row>
    <row r="99" spans="1:19" x14ac:dyDescent="0.25">
      <c r="A99" s="16"/>
      <c r="B99" s="16"/>
      <c r="C99" s="16"/>
      <c r="D99" s="16"/>
      <c r="E99" s="17"/>
      <c r="F99" s="17"/>
      <c r="G99" s="21"/>
      <c r="H99" s="18"/>
      <c r="I99" s="19"/>
      <c r="J99" s="16"/>
      <c r="K99" s="16"/>
      <c r="L99" s="16"/>
      <c r="M99" s="16"/>
      <c r="N99" s="16"/>
      <c r="O99" s="16"/>
      <c r="P99" s="16"/>
      <c r="Q99" s="16"/>
      <c r="R99" s="20"/>
      <c r="S99" s="16"/>
    </row>
    <row r="100" spans="1:19" x14ac:dyDescent="0.25">
      <c r="A100" s="16"/>
      <c r="B100" s="16"/>
      <c r="C100" s="16"/>
      <c r="D100" s="16"/>
      <c r="E100" s="17"/>
      <c r="F100" s="17"/>
      <c r="G100" s="16"/>
      <c r="H100" s="18"/>
      <c r="I100" s="19"/>
      <c r="J100" s="16"/>
      <c r="K100" s="16"/>
      <c r="L100" s="16"/>
      <c r="M100" s="16"/>
      <c r="N100" s="16"/>
      <c r="O100" s="16"/>
      <c r="P100" s="16"/>
      <c r="Q100" s="16"/>
      <c r="R100" s="20"/>
      <c r="S100" s="16"/>
    </row>
    <row r="101" spans="1:19" x14ac:dyDescent="0.25">
      <c r="A101" s="16"/>
      <c r="B101" s="16"/>
      <c r="C101" s="16"/>
      <c r="D101" s="16"/>
      <c r="E101" s="17"/>
      <c r="F101" s="17"/>
      <c r="G101" s="16"/>
      <c r="H101" s="18"/>
      <c r="I101" s="19"/>
      <c r="J101" s="16"/>
      <c r="K101" s="16"/>
      <c r="L101" s="16"/>
      <c r="M101" s="16"/>
      <c r="N101" s="16"/>
      <c r="O101" s="16"/>
      <c r="P101" s="16"/>
      <c r="Q101" s="16"/>
      <c r="R101" s="20"/>
      <c r="S101" s="16"/>
    </row>
    <row r="102" spans="1:19" x14ac:dyDescent="0.25">
      <c r="A102" s="16"/>
      <c r="B102" s="16"/>
      <c r="C102" s="16"/>
      <c r="D102" s="16"/>
      <c r="E102" s="17"/>
      <c r="F102" s="17"/>
      <c r="G102" s="16"/>
      <c r="H102" s="18"/>
      <c r="I102" s="19"/>
      <c r="J102" s="16"/>
      <c r="K102" s="16"/>
      <c r="L102" s="16"/>
      <c r="M102" s="16"/>
      <c r="N102" s="16"/>
      <c r="O102" s="16"/>
      <c r="P102" s="16"/>
      <c r="Q102" s="16"/>
      <c r="R102" s="20"/>
      <c r="S102" s="16"/>
    </row>
    <row r="103" spans="1:19" x14ac:dyDescent="0.25">
      <c r="A103" s="16"/>
      <c r="B103" s="16"/>
      <c r="C103" s="16"/>
      <c r="D103" s="16"/>
      <c r="E103" s="17"/>
      <c r="F103" s="17"/>
      <c r="G103" s="16"/>
      <c r="H103" s="18"/>
      <c r="I103" s="19"/>
      <c r="J103" s="16"/>
      <c r="K103" s="16"/>
      <c r="L103" s="16"/>
      <c r="M103" s="16"/>
      <c r="N103" s="16"/>
      <c r="O103" s="16"/>
      <c r="P103" s="16"/>
      <c r="Q103" s="16"/>
      <c r="R103" s="20"/>
      <c r="S103" s="16"/>
    </row>
    <row r="104" spans="1:19" x14ac:dyDescent="0.25">
      <c r="A104" s="16"/>
      <c r="B104" s="16"/>
      <c r="C104" s="16"/>
      <c r="D104" s="16"/>
      <c r="E104" s="17"/>
      <c r="F104" s="17"/>
      <c r="G104" s="16"/>
      <c r="H104" s="18"/>
      <c r="I104" s="19"/>
      <c r="J104" s="16"/>
      <c r="K104" s="16"/>
      <c r="L104" s="16"/>
      <c r="M104" s="16"/>
      <c r="N104" s="16"/>
      <c r="O104" s="16"/>
      <c r="P104" s="16"/>
      <c r="Q104" s="16"/>
      <c r="R104" s="20"/>
      <c r="S104" s="16"/>
    </row>
    <row r="105" spans="1:19" x14ac:dyDescent="0.25">
      <c r="A105" s="16"/>
      <c r="B105" s="16"/>
      <c r="C105" s="16"/>
      <c r="D105" s="16"/>
      <c r="E105" s="17"/>
      <c r="F105" s="17"/>
      <c r="G105" s="16"/>
      <c r="H105" s="18"/>
      <c r="I105" s="19"/>
      <c r="J105" s="16"/>
      <c r="K105" s="16"/>
      <c r="L105" s="16"/>
      <c r="M105" s="16"/>
      <c r="N105" s="16"/>
      <c r="O105" s="16"/>
      <c r="P105" s="16"/>
      <c r="Q105" s="16"/>
      <c r="R105" s="20"/>
      <c r="S105" s="16"/>
    </row>
    <row r="106" spans="1:19" x14ac:dyDescent="0.25">
      <c r="A106" s="16"/>
      <c r="B106" s="16"/>
      <c r="C106" s="16"/>
      <c r="D106" s="16"/>
      <c r="E106" s="17"/>
      <c r="F106" s="17"/>
      <c r="G106" s="16"/>
      <c r="H106" s="18"/>
      <c r="I106" s="19"/>
      <c r="J106" s="16"/>
      <c r="K106" s="16"/>
      <c r="L106" s="16"/>
      <c r="M106" s="16"/>
      <c r="N106" s="16"/>
      <c r="O106" s="16"/>
      <c r="P106" s="16"/>
      <c r="Q106" s="16"/>
      <c r="R106" s="20"/>
      <c r="S106" s="16"/>
    </row>
    <row r="107" spans="1:19" x14ac:dyDescent="0.25">
      <c r="A107" s="16"/>
      <c r="B107" s="16"/>
      <c r="C107" s="16"/>
      <c r="D107" s="16"/>
      <c r="E107" s="17"/>
      <c r="F107" s="17"/>
      <c r="G107" s="21"/>
      <c r="H107" s="18"/>
      <c r="I107" s="19"/>
      <c r="J107" s="16"/>
      <c r="K107" s="16"/>
      <c r="L107" s="16"/>
      <c r="M107" s="16"/>
      <c r="N107" s="16"/>
      <c r="O107" s="16"/>
      <c r="P107" s="16"/>
      <c r="Q107" s="16"/>
      <c r="R107" s="20"/>
      <c r="S107" s="16"/>
    </row>
    <row r="108" spans="1:19" x14ac:dyDescent="0.25">
      <c r="A108" s="16"/>
      <c r="B108" s="16"/>
      <c r="C108" s="16"/>
      <c r="D108" s="16"/>
      <c r="E108" s="17"/>
      <c r="F108" s="17"/>
      <c r="G108" s="21"/>
      <c r="H108" s="18"/>
      <c r="I108" s="19"/>
      <c r="J108" s="16"/>
      <c r="K108" s="16"/>
      <c r="L108" s="16"/>
      <c r="M108" s="16"/>
      <c r="N108" s="16"/>
      <c r="O108" s="16"/>
      <c r="P108" s="16"/>
      <c r="Q108" s="16"/>
      <c r="R108" s="20"/>
      <c r="S108" s="16"/>
    </row>
    <row r="109" spans="1:19" x14ac:dyDescent="0.25">
      <c r="A109" s="16"/>
      <c r="B109" s="16"/>
      <c r="C109" s="16"/>
      <c r="D109" s="16"/>
      <c r="E109" s="17"/>
      <c r="F109" s="17"/>
      <c r="G109" s="16"/>
      <c r="H109" s="18"/>
      <c r="I109" s="19"/>
      <c r="J109" s="16"/>
      <c r="K109" s="16"/>
      <c r="L109" s="16"/>
      <c r="M109" s="16"/>
      <c r="N109" s="16"/>
      <c r="O109" s="16"/>
      <c r="P109" s="16"/>
      <c r="Q109" s="16"/>
      <c r="R109" s="20"/>
      <c r="S109" s="16"/>
    </row>
    <row r="110" spans="1:19" x14ac:dyDescent="0.25">
      <c r="A110" s="16"/>
      <c r="B110" s="16"/>
      <c r="C110" s="16"/>
      <c r="D110" s="16"/>
      <c r="E110" s="17"/>
      <c r="F110" s="17"/>
      <c r="G110" s="16"/>
      <c r="H110" s="18"/>
      <c r="I110" s="19"/>
      <c r="J110" s="16"/>
      <c r="K110" s="16"/>
      <c r="L110" s="16"/>
      <c r="M110" s="16"/>
      <c r="N110" s="16"/>
      <c r="O110" s="16"/>
      <c r="P110" s="16"/>
      <c r="Q110" s="16"/>
      <c r="R110" s="20"/>
      <c r="S110" s="16"/>
    </row>
    <row r="111" spans="1:19" x14ac:dyDescent="0.25">
      <c r="A111" s="16"/>
      <c r="B111" s="16"/>
      <c r="C111" s="16"/>
      <c r="D111" s="16"/>
      <c r="E111" s="17"/>
      <c r="F111" s="17"/>
      <c r="G111" s="16"/>
      <c r="H111" s="18"/>
      <c r="I111" s="19"/>
      <c r="J111" s="16"/>
      <c r="K111" s="16"/>
      <c r="L111" s="16"/>
      <c r="M111" s="16"/>
      <c r="N111" s="16"/>
      <c r="O111" s="16"/>
      <c r="P111" s="16"/>
      <c r="Q111" s="16"/>
      <c r="R111" s="20"/>
      <c r="S111" s="16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1"/>
      <c r="S114" s="16"/>
    </row>
    <row r="115" spans="1:19" x14ac:dyDescent="0.25">
      <c r="A115" s="16"/>
      <c r="B115" s="16"/>
      <c r="C115" s="16"/>
      <c r="D115" s="16"/>
      <c r="E115" s="17"/>
      <c r="F115" s="17"/>
      <c r="G115" s="21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21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16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1"/>
      <c r="S117" s="16"/>
    </row>
    <row r="118" spans="1:19" x14ac:dyDescent="0.25">
      <c r="A118" s="16"/>
      <c r="B118" s="16"/>
      <c r="C118" s="16"/>
      <c r="D118" s="16"/>
      <c r="E118" s="17"/>
      <c r="F118" s="17"/>
      <c r="G118" s="16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16"/>
      <c r="B119" s="16"/>
      <c r="C119" s="16"/>
      <c r="D119" s="16"/>
      <c r="E119" s="17"/>
      <c r="F119" s="17"/>
      <c r="G119" s="21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0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16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16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16"/>
      <c r="B127" s="16"/>
      <c r="C127" s="16"/>
      <c r="D127" s="16"/>
      <c r="E127" s="17"/>
      <c r="F127" s="17"/>
      <c r="G127" s="16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16"/>
      <c r="B130" s="16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21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0"/>
      <c r="S133" s="16"/>
    </row>
    <row r="134" spans="1:19" x14ac:dyDescent="0.25">
      <c r="A134" s="16"/>
      <c r="B134" s="16"/>
      <c r="C134" s="16"/>
      <c r="D134" s="16"/>
      <c r="E134" s="17"/>
      <c r="F134" s="17"/>
      <c r="G134" s="16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21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21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0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1"/>
      <c r="S137" s="16"/>
    </row>
    <row r="138" spans="1:19" x14ac:dyDescent="0.25">
      <c r="A138" s="16"/>
      <c r="B138" s="16"/>
      <c r="C138" s="16"/>
      <c r="D138" s="16"/>
      <c r="E138" s="17"/>
      <c r="F138" s="21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16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0"/>
      <c r="S140" s="16"/>
    </row>
    <row r="141" spans="1:19" x14ac:dyDescent="0.25">
      <c r="A141" s="16"/>
      <c r="B141" s="16"/>
      <c r="C141" s="16"/>
      <c r="D141" s="16"/>
      <c r="E141" s="17"/>
      <c r="F141" s="17"/>
      <c r="G141" s="16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21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16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16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16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21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16"/>
      <c r="B150" s="16"/>
      <c r="C150" s="16"/>
      <c r="D150" s="16"/>
      <c r="E150" s="17"/>
      <c r="F150" s="17"/>
      <c r="G150" s="16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1"/>
      <c r="S150" s="16"/>
    </row>
    <row r="151" spans="1:19" x14ac:dyDescent="0.25">
      <c r="A151" s="16"/>
      <c r="B151" s="16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16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0"/>
      <c r="S153" s="16"/>
    </row>
    <row r="154" spans="1:19" x14ac:dyDescent="0.25">
      <c r="A154" s="16"/>
      <c r="B154" s="16"/>
      <c r="C154" s="16"/>
      <c r="D154" s="16"/>
      <c r="E154" s="17"/>
      <c r="F154" s="17"/>
      <c r="G154" s="16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16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0"/>
      <c r="S156" s="16"/>
    </row>
    <row r="157" spans="1:19" x14ac:dyDescent="0.25">
      <c r="A157" s="16"/>
      <c r="B157" s="16"/>
      <c r="C157" s="16"/>
      <c r="D157" s="16"/>
      <c r="E157" s="17"/>
      <c r="F157" s="17"/>
      <c r="G157" s="21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21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21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21"/>
      <c r="G160" s="21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21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21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16"/>
      <c r="B163" s="16"/>
      <c r="C163" s="16"/>
      <c r="D163" s="16"/>
      <c r="E163" s="17"/>
      <c r="F163" s="17"/>
      <c r="G163" s="21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21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21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21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16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21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21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0"/>
      <c r="S169" s="16"/>
    </row>
    <row r="170" spans="1:19" x14ac:dyDescent="0.25">
      <c r="A170" s="16"/>
      <c r="B170" s="16"/>
      <c r="C170" s="16"/>
      <c r="D170" s="16"/>
      <c r="E170" s="17"/>
      <c r="F170" s="17"/>
      <c r="G170" s="21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21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17"/>
      <c r="G172" s="21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16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21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16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21"/>
      <c r="G176" s="16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16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21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17"/>
      <c r="G179" s="16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21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16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16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16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16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21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21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16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17"/>
      <c r="G188" s="16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16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16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16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16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17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16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16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16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16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21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21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1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16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21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0"/>
      <c r="S223" s="16"/>
    </row>
    <row r="224" spans="1:19" x14ac:dyDescent="0.25">
      <c r="A224" s="16"/>
      <c r="B224" s="16"/>
      <c r="C224" s="16"/>
      <c r="D224" s="16"/>
      <c r="E224" s="17"/>
      <c r="F224" s="17"/>
      <c r="G224" s="21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21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21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16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16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16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21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16"/>
      <c r="B233" s="16"/>
      <c r="C233" s="16"/>
      <c r="D233" s="16"/>
      <c r="E233" s="17"/>
      <c r="F233" s="17"/>
      <c r="G233" s="21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16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16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16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16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0"/>
      <c r="S239" s="16"/>
    </row>
    <row r="240" spans="1:19" x14ac:dyDescent="0.25">
      <c r="A240" s="16"/>
      <c r="B240" s="16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21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16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16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16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16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16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21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21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21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21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21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21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21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21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21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21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21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21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21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21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16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21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16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16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16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21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16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16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16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16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16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16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21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16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21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16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16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16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21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21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21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21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21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21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21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16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16"/>
      <c r="B293" s="16"/>
      <c r="C293" s="16"/>
      <c r="D293" s="16"/>
      <c r="E293" s="17"/>
      <c r="F293" s="17"/>
      <c r="G293" s="16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16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16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16"/>
      <c r="B299" s="16"/>
      <c r="C299" s="16"/>
      <c r="D299" s="16"/>
      <c r="E299" s="17"/>
      <c r="F299" s="17"/>
      <c r="G299" s="16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16"/>
      <c r="B300" s="16"/>
      <c r="C300" s="16"/>
      <c r="D300" s="16"/>
      <c r="E300" s="17"/>
      <c r="F300" s="17"/>
      <c r="G300" s="16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21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16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16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16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16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16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16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16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21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21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1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21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16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0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16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1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1"/>
      <c r="S318" s="16"/>
    </row>
    <row r="319" spans="1:19" x14ac:dyDescent="0.25">
      <c r="A319" s="16"/>
      <c r="B319" s="16"/>
      <c r="C319" s="16"/>
      <c r="D319" s="16"/>
      <c r="E319" s="17"/>
      <c r="F319" s="17"/>
      <c r="G319" s="21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16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0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0"/>
      <c r="S321" s="16"/>
    </row>
    <row r="322" spans="1:19" x14ac:dyDescent="0.25">
      <c r="A322" s="16"/>
      <c r="B322" s="16"/>
      <c r="C322" s="16"/>
      <c r="D322" s="16"/>
      <c r="E322" s="17"/>
      <c r="F322" s="17"/>
      <c r="G322" s="21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16"/>
      <c r="B324" s="16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16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21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16"/>
      <c r="B330" s="16"/>
      <c r="C330" s="16"/>
      <c r="D330" s="16"/>
      <c r="E330" s="17"/>
      <c r="F330" s="17"/>
      <c r="G330" s="16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0"/>
      <c r="S330" s="16"/>
    </row>
    <row r="331" spans="1:19" x14ac:dyDescent="0.25">
      <c r="A331" s="16"/>
      <c r="B331" s="16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16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0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0"/>
      <c r="S337" s="16"/>
    </row>
    <row r="338" spans="1:19" x14ac:dyDescent="0.25">
      <c r="A338" s="16"/>
      <c r="B338" s="16"/>
      <c r="C338" s="16"/>
      <c r="D338" s="16"/>
      <c r="E338" s="17"/>
      <c r="F338" s="17"/>
      <c r="G338" s="16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16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21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21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21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16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16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16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16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16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16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21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16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16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16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21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21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21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21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16"/>
      <c r="B369" s="16"/>
      <c r="C369" s="16"/>
      <c r="D369" s="16"/>
      <c r="E369" s="17"/>
      <c r="F369" s="17"/>
      <c r="G369" s="21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21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21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21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16"/>
      <c r="B373" s="16"/>
      <c r="C373" s="16"/>
      <c r="D373" s="16"/>
      <c r="E373" s="17"/>
      <c r="F373" s="17"/>
      <c r="G373" s="21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21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21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21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16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16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16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21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21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16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16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21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1"/>
      <c r="S387" s="16"/>
    </row>
    <row r="388" spans="1:19" x14ac:dyDescent="0.25">
      <c r="A388" s="16"/>
      <c r="B388" s="16"/>
      <c r="C388" s="16"/>
      <c r="D388" s="16"/>
      <c r="E388" s="17"/>
      <c r="F388" s="17"/>
      <c r="G388" s="16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16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16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0"/>
      <c r="S390" s="16"/>
    </row>
    <row r="391" spans="1:19" x14ac:dyDescent="0.25">
      <c r="A391" s="16"/>
      <c r="B391" s="16"/>
      <c r="C391" s="16"/>
      <c r="D391" s="16"/>
      <c r="E391" s="17"/>
      <c r="F391" s="17"/>
      <c r="G391" s="21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1"/>
      <c r="S391" s="16"/>
    </row>
    <row r="392" spans="1:19" x14ac:dyDescent="0.25">
      <c r="A392" s="16"/>
      <c r="B392" s="16"/>
      <c r="C392" s="16"/>
      <c r="D392" s="16"/>
      <c r="E392" s="17"/>
      <c r="F392" s="17"/>
      <c r="G392" s="16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16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16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0"/>
      <c r="S394" s="16"/>
    </row>
    <row r="395" spans="1:19" x14ac:dyDescent="0.25">
      <c r="A395" s="16"/>
      <c r="B395" s="16"/>
      <c r="C395" s="16"/>
      <c r="D395" s="16"/>
      <c r="E395" s="17"/>
      <c r="F395" s="17"/>
      <c r="G395" s="16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21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16"/>
      <c r="B400" s="16"/>
      <c r="C400" s="16"/>
      <c r="D400" s="16"/>
      <c r="E400" s="17"/>
      <c r="F400" s="17"/>
      <c r="G400" s="16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16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16"/>
      <c r="B404" s="16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16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16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0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21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16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0"/>
      <c r="S410" s="16"/>
    </row>
    <row r="411" spans="1:19" x14ac:dyDescent="0.25">
      <c r="A411" s="16"/>
      <c r="B411" s="16"/>
      <c r="C411" s="16"/>
      <c r="D411" s="16"/>
      <c r="E411" s="17"/>
      <c r="F411" s="17"/>
      <c r="G411" s="21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21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21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21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16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16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16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21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16"/>
      <c r="B423" s="16"/>
      <c r="C423" s="16"/>
      <c r="D423" s="16"/>
      <c r="E423" s="17"/>
      <c r="F423" s="17"/>
      <c r="G423" s="21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16"/>
      <c r="B424" s="16"/>
      <c r="C424" s="16"/>
      <c r="D424" s="16"/>
      <c r="E424" s="17"/>
      <c r="F424" s="17"/>
      <c r="G424" s="21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16"/>
      <c r="B425" s="16"/>
      <c r="C425" s="16"/>
      <c r="D425" s="16"/>
      <c r="E425" s="17"/>
      <c r="F425" s="17"/>
      <c r="G425" s="21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16"/>
      <c r="B426" s="16"/>
      <c r="C426" s="16"/>
      <c r="D426" s="16"/>
      <c r="E426" s="17"/>
      <c r="F426" s="17"/>
      <c r="G426" s="16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16"/>
      <c r="B427" s="16"/>
      <c r="C427" s="16"/>
      <c r="D427" s="16"/>
      <c r="E427" s="17"/>
      <c r="F427" s="17"/>
      <c r="G427" s="16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16"/>
      <c r="B428" s="16"/>
      <c r="C428" s="16"/>
      <c r="D428" s="16"/>
      <c r="E428" s="17"/>
      <c r="F428" s="17"/>
      <c r="G428" s="21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16"/>
      <c r="B429" s="16"/>
      <c r="C429" s="16"/>
      <c r="D429" s="16"/>
      <c r="E429" s="17"/>
      <c r="F429" s="17"/>
      <c r="G429" s="21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1"/>
      <c r="S429" s="16"/>
    </row>
    <row r="430" spans="1:19" x14ac:dyDescent="0.25">
      <c r="A430" s="16"/>
      <c r="B430" s="16"/>
      <c r="C430" s="16"/>
      <c r="D430" s="16"/>
      <c r="E430" s="17"/>
      <c r="F430" s="17"/>
      <c r="G430" s="21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16"/>
      <c r="B431" s="16"/>
      <c r="C431" s="16"/>
      <c r="D431" s="16"/>
      <c r="E431" s="17"/>
      <c r="F431" s="17"/>
      <c r="G431" s="16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16"/>
      <c r="B432" s="16"/>
      <c r="C432" s="16"/>
      <c r="D432" s="16"/>
      <c r="E432" s="17"/>
      <c r="F432" s="17"/>
      <c r="G432" s="16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0"/>
      <c r="S432" s="16"/>
    </row>
    <row r="433" spans="1:19" x14ac:dyDescent="0.25">
      <c r="A433" s="16"/>
      <c r="B433" s="16"/>
      <c r="C433" s="16"/>
      <c r="D433" s="16"/>
      <c r="E433" s="17"/>
      <c r="F433" s="17"/>
      <c r="G433" s="16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16"/>
      <c r="B434" s="16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16"/>
      <c r="B435" s="16"/>
      <c r="C435" s="16"/>
      <c r="D435" s="16"/>
      <c r="E435" s="17"/>
      <c r="F435" s="17"/>
      <c r="G435" s="16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16"/>
      <c r="B436" s="16"/>
      <c r="C436" s="16"/>
      <c r="D436" s="16"/>
      <c r="E436" s="17"/>
      <c r="F436" s="17"/>
      <c r="G436" s="16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16"/>
      <c r="B437" s="16"/>
      <c r="C437" s="16"/>
      <c r="D437" s="16"/>
      <c r="E437" s="17"/>
      <c r="F437" s="17"/>
      <c r="G437" s="16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16"/>
      <c r="B438" s="16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16"/>
      <c r="B439" s="16"/>
      <c r="C439" s="16"/>
      <c r="D439" s="16"/>
      <c r="E439" s="17"/>
      <c r="F439" s="17"/>
      <c r="G439" s="16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16"/>
      <c r="B440" s="16"/>
      <c r="C440" s="16"/>
      <c r="D440" s="16"/>
      <c r="E440" s="17"/>
      <c r="F440" s="17"/>
      <c r="G440" s="16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16"/>
      <c r="B441" s="16"/>
      <c r="C441" s="16"/>
      <c r="D441" s="16"/>
      <c r="E441" s="17"/>
      <c r="F441" s="17"/>
      <c r="G441" s="16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0"/>
      <c r="S441" s="16"/>
    </row>
  </sheetData>
  <sheetProtection algorithmName="SHA-512" hashValue="anPA7WonY8tJVL4tSQV1NSCPbtvaUa1fBq+lljNFeGGtt6A3T7o4rXCVF6SbSglzkncT/7zoDc8N6OSpYmHr4A==" saltValue="/LXrso9wnW/LMIpUMNYtIA==" spinCount="100000" sheet="1" selectLockedCells="1" sort="0" autoFilter="0"/>
  <autoFilter ref="A1:S91" xr:uid="{00000000-0001-0000-0000-000000000000}"/>
  <sortState xmlns:xlrd2="http://schemas.microsoft.com/office/spreadsheetml/2017/richdata2" ref="A4:S441">
    <sortCondition ref="B4:B441"/>
    <sortCondition ref="C4:C441"/>
    <sortCondition ref="D4:D441"/>
    <sortCondition descending="1" ref="E4:E441"/>
  </sortState>
  <mergeCells count="9">
    <mergeCell ref="A67:A74"/>
    <mergeCell ref="A75:A78"/>
    <mergeCell ref="A32:A40"/>
    <mergeCell ref="I32:I40"/>
    <mergeCell ref="H32:H40"/>
    <mergeCell ref="H75:H78"/>
    <mergeCell ref="I75:I78"/>
    <mergeCell ref="H67:H74"/>
    <mergeCell ref="I67:I74"/>
  </mergeCells>
  <phoneticPr fontId="7" type="noConversion"/>
  <printOptions horizontalCentered="1" verticalCentered="1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724-933-1311&amp;C&amp;G&amp;R1/21/2026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Bmoore</cp:lastModifiedBy>
  <cp:lastPrinted>2026-01-13T16:56:35Z</cp:lastPrinted>
  <dcterms:created xsi:type="dcterms:W3CDTF">2025-07-02T15:52:18Z</dcterms:created>
  <dcterms:modified xsi:type="dcterms:W3CDTF">2026-01-21T16:08:02Z</dcterms:modified>
</cp:coreProperties>
</file>